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<sst xmlns="http://schemas.openxmlformats.org/spreadsheetml/2006/main" count="6316" uniqueCount="2914">
  <si>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</si>
  <si>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</si>
  <si>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</si>
  <si>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</si>
  <si>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</si>
  <si>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</si>
  <si>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</si>
  <si>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</si>
  <si>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</si>
  <si>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</si>
  <si>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</si>
  <si>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</si>
  <si>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</si>
  <si>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</si>
  <si>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</si>
  <si>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</si>
  <si>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</si>
  <si>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</si>
  <si>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</si>
  <si>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</si>
  <si>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</si>
  <si>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</si>
  <si>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</si>
  <si>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</si>
  <si>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</si>
  <si>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</si>
  <si>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</si>
  <si>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</si>
  <si>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</si>
  <si>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</si>
  <si>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</si>
  <si>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</si>
  <si>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</si>
  <si>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</si>
  <si>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</si>
  <si>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</si>
  <si>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</si>
  <si>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</si>
  <si>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</si>
  <si>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</si>
  <si>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</si>
  <si>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</si>
  <si>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</si>
  <si>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</si>
  <si>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</si>
  <si>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</si>
  <si>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</si>
  <si>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</si>
  <si>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</si>
  <si>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</si>
  <si>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</si>
  <si>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</si>
  <si>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</si>
  <si>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</si>
  <si>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</si>
  <si>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</si>
  <si>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</si>
  <si>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</si>
  <si>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</si>
  <si>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</si>
  <si>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</si>
  <si>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</si>
  <si>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</si>
  <si>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</si>
  <si>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</si>
  <si>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</si>
  <si>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</si>
  <si>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</si>
  <si>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</si>
  <si>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</si>
  <si>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</si>
  <si>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</si>
  <si>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</si>
  <si>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</si>
  <si>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</si>
  <si>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</si>
  <si>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</si>
  <si>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</si>
  <si>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</si>
  <si>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</si>
  <si>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</si>
  <si>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</si>
  <si>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</si>
  <si>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</si>
  <si>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</si>
  <si>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</si>
  <si>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</si>
  <si>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</si>
  <si>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</si>
  <si>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</si>
  <si>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</si>
  <si>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</si>
  <si>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</si>
  <si>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</si>
  <si>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</si>
  <si>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</si>
  <si>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</si>
  <si>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</si>
  <si>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</si>
  <si>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</si>
  <si>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</si>
  <si>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</si>
  <si>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</si>
  <si>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</si>
  <si>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</si>
  <si>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</si>
  <si>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</si>
  <si>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</si>
  <si>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</si>
  <si>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</si>
  <si>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</si>
  <si>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</si>
  <si>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</si>
  <si>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</si>
  <si>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</si>
  <si>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</si>
  <si>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</si>
  <si>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</si>
  <si>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</si>
  <si>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</si>
  <si>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</si>
  <si>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</si>
  <si>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</si>
  <si>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</si>
  <si>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</si>
  <si>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</si>
  <si>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</si>
  <si>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</si>
  <si>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</si>
  <si>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</si>
  <si>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</si>
  <si>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</si>
  <si>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</si>
  <si>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</si>
  <si>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</si>
  <si>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</si>
  <si>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</si>
  <si>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</si>
  <si>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</si>
  <si>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</si>
  <si>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</si>
  <si>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</si>
  <si>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</si>
  <si>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</si>
  <si>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</si>
  <si>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</si>
  <si>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</si>
  <si>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</si>
  <si>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</si>
  <si>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</si>
  <si>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</si>
  <si>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</si>
  <si>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</si>
  <si>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</si>
  <si>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</si>
  <si>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</si>
  <si>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</si>
  <si>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</si>
  <si>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</si>
  <si>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</si>
  <si>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</si>
  <si>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</si>
  <si>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</si>
  <si>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</si>
  <si>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</si>
  <si>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</si>
  <si>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</si>
  <si>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</si>
  <si>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</si>
  <si>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</si>
  <si>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</si>
  <si>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</si>
  <si>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</si>
  <si>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</si>
  <si>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</si>
  <si>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</si>
  <si>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</si>
  <si>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</si>
  <si>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</si>
  <si>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</si>
  <si>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</si>
  <si>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</si>
  <si>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</si>
  <si>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</si>
  <si>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</si>
  <si>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</si>
  <si>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</si>
  <si>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</si>
  <si>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</si>
  <si>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</si>
  <si>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</si>
  <si>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</si>
  <si>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</si>
  <si>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</si>
  <si>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</si>
  <si>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</si>
  <si>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</si>
  <si>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</si>
  <si>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</si>
  <si>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</si>
  <si>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</si>
  <si>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</si>
  <si>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</si>
  <si>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</si>
  <si>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</si>
  <si>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</si>
  <si>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</si>
  <si>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</si>
  <si>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</si>
  <si>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</si>
  <si>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</si>
  <si>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</si>
  <si>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</si>
  <si>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</si>
  <si>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</si>
  <si>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</si>
  <si>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</si>
  <si>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</si>
  <si>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</si>
  <si>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</si>
  <si>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</si>
  <si>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</si>
  <si>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</si>
  <si>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</si>
  <si>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</si>
  <si>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</si>
  <si>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</si>
  <si>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</si>
  <si>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</si>
  <si>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</si>
  <si>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</si>
  <si>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</si>
  <si>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</si>
  <si>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</si>
  <si>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</si>
  <si>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</si>
  <si>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</si>
  <si>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</si>
  <si>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</si>
  <si>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</si>
  <si>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</si>
  <si>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</si>
  <si>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</si>
  <si>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</si>
  <si>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</si>
  <si>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</si>
  <si>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</si>
  <si>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</si>
  <si>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</si>
  <si>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</si>
  <si>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</si>
  <si>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</si>
  <si>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</si>
  <si>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</si>
  <si>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</si>
  <si>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</si>
  <si>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</si>
  <si>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</si>
  <si>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</si>
  <si>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</si>
  <si>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</si>
  <si>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</si>
  <si>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</si>
  <si>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</si>
  <si>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</si>
  <si>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</si>
  <si>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</si>
  <si>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</si>
  <si>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</si>
  <si>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</si>
  <si>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</si>
  <si>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</si>
  <si>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</si>
  <si>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</si>
  <si>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</si>
  <si>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</si>
  <si>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</si>
  <si>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</si>
  <si>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</si>
  <si>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</si>
  <si>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</si>
  <si>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</si>
  <si>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</si>
  <si>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</si>
  <si>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</si>
  <si>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</si>
  <si>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</si>
  <si>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</si>
  <si>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</si>
  <si>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</si>
  <si>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</si>
  <si>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</si>
  <si>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</si>
  <si>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</si>
  <si>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</si>
  <si>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</si>
  <si>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</si>
  <si>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</si>
  <si>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</si>
  <si>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</si>
  <si>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</si>
  <si>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</si>
  <si>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</si>
  <si>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</si>
  <si>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</si>
  <si>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</si>
  <si>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</si>
  <si>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</si>
  <si>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</si>
  <si>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</si>
  <si>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</si>
  <si>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</si>
  <si>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</si>
  <si>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</si>
  <si>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</si>
  <si>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</si>
  <si>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</si>
  <si>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</si>
  <si>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</si>
  <si>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</si>
  <si>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</si>
  <si>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</si>
  <si>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</si>
  <si>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</si>
  <si>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</si>
  <si>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</si>
  <si>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</si>
  <si>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</si>
  <si>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</si>
  <si>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</si>
  <si>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</si>
  <si>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</si>
  <si>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</si>
  <si>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</si>
  <si>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</si>
  <si>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</si>
  <si>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</si>
  <si>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</si>
  <si>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</si>
  <si>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</si>
  <si>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</si>
  <si>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</si>
  <si>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</si>
  <si>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</si>
  <si>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</si>
  <si>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</si>
  <si>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</si>
  <si>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</si>
  <si>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</si>
  <si>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</si>
  <si>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</si>
  <si>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</si>
  <si>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</si>
  <si>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</si>
  <si>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</si>
  <si>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</si>
  <si>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</si>
  <si>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</si>
  <si>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</si>
  <si>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</si>
  <si>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</si>
  <si>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</si>
  <si>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</si>
  <si>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</si>
  <si>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</si>
  <si>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</si>
  <si>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</si>
  <si>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</si>
  <si>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</si>
  <si>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</si>
  <si>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</si>
  <si>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</si>
  <si>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</si>
  <si>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</si>
  <si>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</si>
  <si>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</si>
  <si>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</si>
  <si>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</si>
  <si>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</si>
  <si>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</si>
  <si>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</si>
  <si>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</si>
  <si>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</si>
  <si>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</si>
  <si>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</si>
  <si>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</si>
  <si>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</si>
  <si>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</si>
  <si>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</si>
  <si>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</si>
  <si>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</si>
  <si>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</si>
  <si>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</si>
  <si>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</si>
  <si>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</si>
  <si>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</si>
  <si>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</si>
  <si>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</si>
  <si>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</si>
  <si>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</si>
  <si>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</si>
  <si>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</si>
  <si>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</si>
  <si>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</si>
  <si>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</si>
  <si>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</si>
  <si>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</si>
  <si>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</si>
  <si>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</si>
  <si>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</si>
  <si>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</si>
  <si>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</si>
  <si>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</si>
  <si>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</si>
  <si>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</si>
  <si>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</si>
  <si>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</si>
  <si>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</si>
  <si>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</si>
  <si>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</si>
  <si>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</si>
  <si>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</si>
  <si>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</si>
  <si>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</si>
  <si>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</si>
  <si>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</si>
  <si>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</si>
  <si>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</si>
  <si>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</si>
  <si>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</si>
  <si>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</si>
  <si>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</si>
  <si>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</si>
  <si>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</si>
  <si>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</si>
  <si>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</si>
  <si>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</si>
  <si>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</si>
  <si>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</si>
  <si>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</si>
  <si>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</si>
  <si>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</si>
  <si>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</si>
  <si>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</si>
  <si>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</si>
  <si>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</si>
  <si>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</si>
  <si>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</si>
  <si>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</si>
  <si>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</si>
  <si>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</si>
  <si>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</si>
  <si>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</si>
  <si>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</si>
  <si>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</si>
  <si>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</si>
  <si>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</si>
  <si>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</si>
  <si>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</si>
  <si>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</si>
  <si>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</si>
  <si>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</si>
  <si>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</si>
  <si>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</si>
  <si>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</si>
  <si>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</si>
  <si>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</si>
  <si>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</si>
  <si>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</si>
  <si>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</si>
  <si>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</si>
  <si>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</si>
  <si>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</si>
  <si>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</si>
  <si>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</si>
  <si>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</si>
  <si>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</si>
  <si>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</si>
  <si>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</si>
  <si>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</si>
  <si>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</si>
  <si>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</si>
  <si>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</si>
  <si>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</si>
  <si>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</si>
  <si>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</si>
  <si>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</si>
  <si>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</si>
  <si>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</si>
  <si>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</si>
  <si>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</si>
  <si>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</si>
  <si>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</si>
  <si>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</si>
  <si>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</si>
  <si>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</si>
  <si>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</si>
  <si>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</si>
  <si>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</si>
  <si>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</si>
  <si>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</si>
  <si>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</si>
  <si>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</si>
  <si>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</si>
  <si>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</si>
  <si>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</si>
  <si>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</si>
  <si>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</si>
  <si>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</si>
  <si>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</si>
  <si>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</si>
  <si>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</si>
  <si>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</si>
  <si>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</si>
  <si>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</si>
  <si>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</si>
  <si>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</si>
  <si>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</si>
  <si>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</si>
  <si>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</si>
  <si>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</si>
  <si>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</si>
  <si>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</si>
  <si>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</si>
  <si>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</si>
  <si>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</si>
  <si>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</si>
  <si>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</si>
  <si>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</si>
  <si>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</si>
  <si>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</si>
  <si>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</si>
  <si>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</si>
  <si>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</si>
  <si>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</si>
  <si>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</si>
  <si>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</si>
  <si>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</si>
  <si>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</si>
  <si>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</si>
  <si>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</si>
  <si>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</si>
  <si>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</si>
  <si>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</si>
  <si>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</si>
  <si>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</si>
  <si>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</si>
  <si>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</si>
  <si>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</si>
  <si>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</si>
  <si>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</si>
  <si>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</si>
  <si>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</si>
  <si>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</si>
  <si>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</si>
  <si>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</si>
  <si>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</si>
  <si>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</si>
  <si>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</si>
  <si>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</si>
  <si>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</si>
  <si>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</si>
  <si>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</si>
  <si>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</si>
  <si>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</si>
  <si>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</si>
  <si>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</si>
  <si>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</si>
  <si>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</si>
  <si>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</si>
  <si>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</si>
  <si>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</si>
  <si>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</si>
  <si>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</si>
  <si>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</si>
  <si>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</si>
  <si>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</si>
  <si>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</si>
  <si>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</si>
  <si>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</si>
  <si>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</si>
  <si>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</si>
  <si>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</si>
  <si>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</si>
  <si>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</si>
  <si>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</si>
  <si>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</si>
  <si>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</si>
  <si>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</si>
  <si>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</si>
  <si>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</si>
  <si>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</si>
  <si>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</si>
  <si>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</si>
  <si>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</si>
  <si>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</si>
  <si>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</si>
  <si>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</si>
  <si>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</si>
  <si>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</si>
  <si>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</si>
  <si>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</si>
  <si>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</si>
  <si>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</si>
  <si>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</si>
  <si>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</si>
  <si>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</si>
  <si>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</si>
  <si>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</si>
  <si>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</si>
  <si>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</si>
  <si>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</si>
  <si>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</si>
  <si>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</si>
  <si>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</si>
  <si>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</si>
  <si>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</si>
  <si>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</si>
  <si>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</si>
  <si>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</si>
  <si>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</si>
  <si>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</si>
  <si>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</si>
  <si>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</si>
  <si>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</si>
  <si>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</si>
  <si>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</si>
  <si>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</si>
  <si>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</si>
  <si>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</si>
  <si>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</si>
  <si>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</si>
  <si>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</si>
  <si>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</si>
  <si>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</si>
  <si>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</si>
  <si>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</si>
  <si>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</si>
  <si>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</si>
  <si>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</si>
  <si>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</si>
  <si>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</si>
  <si>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</si>
  <si>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</si>
  <si>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</si>
  <si>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</si>
  <si>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</si>
  <si>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</si>
  <si>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</si>
  <si>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</si>
  <si>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</si>
  <si>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</si>
  <si>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</si>
  <si>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</si>
  <si>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</si>
  <si>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</si>
  <si>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</si>
  <si>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</si>
  <si>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</si>
  <si>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</si>
  <si>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</si>
  <si>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</si>
  <si>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</si>
  <si>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</si>
  <si>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</si>
  <si>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</si>
  <si>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</si>
  <si>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</si>
  <si>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</si>
  <si>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</si>
  <si>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</si>
  <si>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</si>
  <si>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</si>
  <si>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</si>
  <si>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</si>
  <si>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</si>
  <si>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</si>
  <si>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</si>
  <si>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</si>
  <si>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</si>
  <si>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</si>
  <si>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</si>
  <si>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</si>
  <si>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</si>
  <si>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</si>
  <si>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</si>
  <si>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</si>
  <si>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</si>
  <si>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</si>
  <si>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</si>
  <si>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</si>
  <si>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</si>
  <si>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</si>
  <si>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</si>
  <si>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</si>
  <si>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</si>
  <si>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</si>
  <si>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</si>
  <si>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</si>
  <si>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</si>
  <si>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</si>
  <si>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</si>
  <si>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</si>
  <si>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</si>
  <si>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</si>
  <si>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</si>
  <si>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</si>
  <si>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</si>
  <si>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</si>
  <si>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</si>
  <si>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</si>
  <si>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</si>
  <si>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</si>
  <si>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</si>
  <si>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</si>
  <si>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</si>
  <si>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</si>
  <si>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</si>
  <si>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</si>
  <si>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</si>
  <si>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</si>
  <si>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</si>
  <si>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</si>
  <si>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</si>
  <si>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</si>
  <si>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</si>
  <si>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</si>
  <si>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</si>
  <si>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</si>
  <si>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</si>
  <si>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</si>
  <si>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</si>
  <si>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</si>
  <si>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</si>
  <si>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</si>
  <si>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</si>
  <si>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</si>
  <si>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</si>
  <si>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</si>
  <si>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</si>
  <si>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</si>
  <si>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</si>
  <si>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</si>
  <si>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</si>
  <si>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</si>
  <si>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</si>
  <si>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</si>
  <si>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</si>
  <si>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</si>
  <si>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</si>
  <si>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</si>
  <si>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</si>
  <si>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</si>
  <si>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</si>
  <si>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</si>
  <si>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</si>
  <si>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</si>
  <si>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</si>
  <si>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</si>
  <si>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</si>
  <si>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</si>
  <si>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</si>
  <si>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</si>
  <si>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</si>
  <si>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</si>
  <si>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</si>
  <si>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</si>
  <si>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</si>
  <si>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</si>
  <si>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</si>
  <si>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</si>
  <si>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</si>
  <si>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</si>
  <si>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</si>
  <si>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</si>
  <si>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</si>
  <si>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</si>
  <si>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</si>
  <si>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</si>
  <si>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</si>
  <si>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</si>
  <si>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</si>
  <si>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</si>
  <si>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</si>
  <si>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</si>
  <si>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</si>
  <si>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</si>
  <si>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</si>
  <si>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</si>
  <si>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</si>
  <si>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</si>
  <si>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</si>
  <si>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</si>
  <si>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</si>
  <si>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</si>
  <si>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</si>
  <si>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</si>
  <si>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</si>
  <si>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</si>
  <si>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</si>
  <si>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</si>
  <si>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</si>
  <si>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</si>
  <si>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</si>
  <si>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</si>
  <si>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</si>
  <si>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</si>
  <si>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</si>
  <si>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</si>
  <si>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</si>
  <si>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</si>
  <si>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</si>
  <si>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</si>
  <si>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</si>
  <si>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</si>
  <si>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</si>
  <si>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</si>
  <si>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</si>
  <si>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</si>
  <si>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</si>
  <si>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</si>
  <si>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</si>
  <si>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</si>
  <si>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</si>
  <si>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</si>
  <si>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</si>
  <si>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</si>
  <si>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</si>
  <si>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</si>
  <si>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</si>
  <si>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</si>
  <si>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</si>
  <si>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</si>
  <si>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</si>
  <si>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</si>
  <si>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</si>
  <si>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</si>
  <si>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</si>
  <si>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</si>
  <si>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</si>
  <si>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</si>
  <si>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</si>
  <si>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</si>
  <si>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</si>
  <si>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</si>
  <si>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</si>
  <si>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</si>
  <si>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</si>
  <si>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</si>
  <si>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</si>
  <si>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</si>
  <si>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</si>
  <si>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</si>
  <si>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</si>
  <si>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</si>
  <si>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</si>
  <si>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</si>
  <si>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</si>
  <si>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</si>
  <si>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</si>
  <si>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</si>
  <si>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</si>
  <si>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</si>
  <si>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</si>
  <si>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</si>
  <si>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</si>
  <si>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</si>
  <si>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</si>
  <si>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</si>
  <si>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</si>
  <si>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</si>
  <si>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</si>
  <si>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</si>
  <si>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</si>
  <si>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</si>
  <si>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</si>
  <si>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</si>
  <si>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</si>
  <si>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</si>
  <si>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</si>
  <si>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</si>
  <si>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</si>
  <si>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</si>
  <si>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</si>
  <si>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</si>
  <si>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</si>
  <si>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</si>
  <si>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</si>
  <si>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</si>
  <si>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</si>
  <si>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</si>
  <si>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</si>
  <si>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</si>
  <si>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</si>
  <si>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</si>
  <si>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</si>
  <si>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</si>
  <si>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</si>
  <si>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</si>
  <si>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</si>
  <si>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</si>
  <si>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</si>
  <si>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</si>
  <si>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</si>
  <si>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</si>
  <si>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</si>
  <si>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</si>
  <si>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</si>
  <si>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</si>
  <si>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</si>
  <si>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</si>
  <si>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</si>
  <si>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</si>
  <si>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</si>
  <si>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</si>
  <si>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</si>
  <si>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</si>
  <si>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</si>
  <si>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</si>
  <si>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</si>
  <si>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</si>
  <si>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</si>
  <si>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</si>
  <si>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</si>
  <si>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</si>
  <si>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</si>
  <si>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</si>
  <si>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</si>
  <si>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</si>
  <si>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</si>
  <si>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</si>
  <si>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</si>
  <si>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</si>
  <si>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</si>
  <si>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</si>
  <si>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</si>
  <si>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</si>
  <si>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</si>
  <si>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</si>
  <si>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</si>
  <si>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</si>
  <si>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</si>
  <si>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</si>
  <si>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</si>
  <si>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</si>
  <si>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</si>
  <si>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</si>
  <si>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</si>
  <si>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</si>
  <si>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</si>
  <si>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</si>
  <si>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</si>
  <si>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</si>
  <si>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</si>
  <si>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</si>
  <si>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</si>
  <si>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</si>
  <si>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</si>
  <si>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</si>
  <si>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</si>
  <si>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</si>
  <si>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</si>
  <si>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</si>
  <si>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</si>
  <si>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</si>
  <si>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</si>
  <si>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</si>
  <si>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</si>
  <si>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</si>
  <si>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</si>
  <si>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</si>
  <si>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</si>
  <si>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</si>
  <si>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</si>
  <si>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</si>
  <si>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</si>
  <si>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</si>
  <si>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</si>
  <si>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</si>
  <si>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</si>
  <si>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</si>
  <si>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</si>
  <si>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</si>
  <si>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</si>
  <si>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</si>
  <si>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</si>
  <si>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</si>
  <si>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</si>
  <si>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</si>
  <si>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</si>
  <si>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</si>
  <si>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</si>
  <si>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</si>
  <si>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</si>
  <si>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</si>
  <si>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</si>
  <si>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</si>
  <si>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</si>
  <si>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</si>
  <si>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</si>
  <si>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</si>
  <si>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</si>
  <si>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</si>
  <si>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</si>
  <si>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</si>
  <si>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</si>
  <si>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</si>
  <si>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</si>
  <si>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</si>
  <si>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</si>
  <si>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</si>
  <si>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</si>
  <si>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</si>
  <si>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</si>
  <si>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</si>
  <si>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</si>
  <si>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</si>
  <si>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</si>
  <si>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</si>
  <si>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</si>
  <si>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</si>
  <si>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</si>
  <si>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</si>
  <si>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</si>
  <si>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</si>
  <si>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</si>
  <si>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</si>
  <si>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</si>
  <si>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</si>
  <si>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</si>
  <si>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</si>
  <si>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</si>
  <si>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</si>
  <si>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</si>
  <si>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</si>
  <si>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</si>
  <si>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</si>
  <si>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</si>
  <si>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</si>
  <si>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</si>
  <si>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</si>
  <si>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</si>
  <si>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</si>
  <si>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</si>
  <si>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</si>
  <si>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</si>
  <si>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</si>
  <si>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</si>
  <si>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</si>
  <si>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</si>
  <si>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</si>
  <si>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</si>
  <si>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</si>
  <si>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</si>
  <si>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</si>
  <si>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</si>
  <si>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</si>
  <si>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</si>
  <si>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</si>
  <si>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</si>
  <si>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</si>
  <si>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</si>
  <si>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</si>
  <si>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</si>
  <si>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</si>
  <si>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</si>
  <si>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</si>
  <si>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</si>
  <si>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</si>
  <si>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</si>
  <si>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</si>
  <si>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</si>
  <si>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</si>
  <si>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</si>
  <si>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</si>
  <si>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</si>
  <si>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</si>
  <si>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</si>
  <si>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</si>
  <si>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</si>
  <si>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</si>
  <si>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</si>
  <si>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</si>
  <si>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</si>
  <si>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</si>
  <si>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</si>
  <si>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</si>
  <si>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</si>
  <si>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</si>
  <si>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</si>
  <si>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</si>
  <si>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</si>
  <si>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</si>
  <si>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</si>
  <si>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</si>
  <si>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</si>
  <si>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</si>
  <si>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</si>
  <si>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</si>
  <si>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</si>
  <si>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</si>
  <si>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</si>
  <si>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</si>
  <si>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</si>
  <si>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</si>
  <si>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</si>
  <si>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</si>
  <si>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</si>
  <si>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</si>
  <si>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</si>
  <si>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</si>
  <si>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</si>
  <si>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</si>
  <si>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</si>
  <si>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</si>
  <si>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</si>
  <si>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</si>
  <si>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</si>
  <si>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</si>
  <si>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</si>
  <si>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</si>
  <si>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</si>
  <si>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</si>
  <si>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</si>
  <si>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</si>
  <si>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</si>
  <si>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</si>
  <si>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</si>
  <si>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</si>
  <si>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</si>
  <si>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</si>
  <si>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</si>
  <si>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</si>
  <si>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</si>
  <si>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</si>
  <si>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</si>
  <si>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</si>
  <si>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</si>
  <si>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</si>
  <si>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</si>
  <si>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</si>
  <si>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</si>
  <si>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</si>
  <si>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</si>
  <si>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</si>
  <si>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</si>
  <si>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</si>
  <si>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</si>
  <si>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</si>
  <si>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</si>
  <si>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</si>
  <si>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</si>
  <si>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</si>
  <si>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</si>
  <si>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</si>
  <si>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</si>
  <si>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</si>
  <si>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</si>
  <si>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</si>
  <si>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</si>
  <si>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</si>
  <si>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</si>
  <si>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</si>
  <si>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</si>
  <si>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</si>
  <si>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</si>
  <si>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</si>
  <si>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</si>
  <si>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</si>
  <si>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</si>
  <si>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</si>
  <si>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</si>
  <si>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</si>
  <si>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</si>
  <si>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</si>
  <si>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</si>
  <si>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</si>
  <si>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</si>
  <si>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</si>
  <si>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</si>
  <si>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</si>
  <si>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</si>
  <si>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</si>
  <si>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</si>
  <si>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</si>
  <si>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</si>
  <si>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</si>
  <si>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</si>
  <si>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</si>
  <si>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</si>
  <si>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</si>
  <si>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</si>
  <si>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</si>
  <si>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</si>
  <si>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</si>
  <si>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</si>
  <si>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</si>
  <si>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</si>
  <si>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</si>
  <si>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</si>
  <si>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</si>
  <si>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</si>
  <si>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</si>
  <si>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</si>
  <si>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</si>
  <si>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</si>
  <si>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</si>
  <si>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</si>
  <si>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</si>
  <si>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</si>
  <si>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</si>
  <si>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</si>
  <si>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</si>
  <si>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</si>
  <si>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</si>
  <si>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</si>
  <si>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</si>
  <si>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</si>
  <si>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</si>
  <si>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</si>
  <si>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</si>
  <si>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</si>
  <si>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</si>
  <si>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</si>
  <si>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</si>
  <si>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</si>
  <si>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</si>
  <si>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</si>
  <si>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</si>
  <si>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</si>
  <si>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</si>
  <si>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</si>
  <si>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</si>
  <si>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</si>
  <si>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</si>
  <si>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</si>
  <si>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</si>
  <si>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</si>
  <si>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</si>
  <si>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</si>
  <si>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</si>
  <si>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</si>
  <si>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</si>
  <si>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</si>
  <si>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</si>
  <si>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</si>
  <si>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</si>
  <si>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</si>
  <si>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</si>
  <si>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</si>
  <si>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</si>
  <si>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</si>
  <si>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</si>
  <si>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</si>
  <si>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</si>
  <si>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</si>
  <si>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</si>
  <si>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</si>
  <si>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</si>
  <si>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</si>
  <si>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</si>
  <si>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</si>
  <si>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</si>
  <si>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</si>
  <si>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</si>
  <si>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</si>
  <si>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</si>
  <si>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</si>
  <si>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</si>
  <si>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</si>
  <si>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</si>
  <si>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</si>
  <si>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</si>
  <si>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</si>
  <si>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</si>
  <si>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</si>
  <si>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</si>
  <si>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</si>
  <si>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</si>
  <si>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</si>
  <si>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</si>
  <si>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</si>
  <si>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</si>
  <si>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</si>
  <si>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</si>
  <si>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</si>
  <si>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</si>
  <si>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</si>
  <si>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</si>
  <si>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</si>
  <si>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</si>
  <si>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</si>
  <si>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</si>
  <si>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</si>
  <si>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</si>
  <si>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</si>
  <si>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</si>
  <si>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</si>
  <si>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</si>
  <si>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</si>
  <si>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</si>
  <si>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</si>
  <si>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</si>
  <si>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</si>
  <si>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</si>
  <si>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</si>
  <si>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</si>
  <si>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</si>
  <si>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</si>
  <si>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</si>
  <si>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</si>
  <si>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</si>
  <si>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</si>
  <si>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</si>
  <si>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</si>
  <si>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</si>
  <si>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</si>
  <si>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</si>
  <si>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</si>
  <si>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</si>
  <si>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</si>
  <si>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</si>
  <si>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</si>
  <si>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</si>
  <si>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</si>
  <si>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</si>
  <si>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</si>
  <si>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</si>
  <si>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</si>
  <si>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</si>
  <si>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</si>
  <si>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</si>
  <si>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</si>
  <si>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</si>
  <si>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</si>
  <si>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</si>
  <si>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</si>
  <si>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</si>
  <si>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</si>
  <si>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</si>
  <si>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</si>
  <si>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</si>
  <si>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</si>
  <si>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</si>
  <si>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</si>
  <si>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</si>
  <si>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</si>
  <si>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</si>
  <si>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</si>
  <si>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</si>
  <si>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</si>
  <si>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</si>
  <si>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</si>
  <si>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</si>
  <si>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</si>
  <si>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</si>
  <si>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</si>
  <si>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</si>
  <si>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</si>
  <si>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</si>
  <si>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</si>
  <si>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</si>
  <si>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</si>
  <si>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</si>
  <si>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</si>
  <si>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</si>
  <si>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</si>
  <si>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</si>
  <si>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</si>
  <si>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</si>
  <si>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</si>
  <si>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</si>
  <si>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</si>
  <si>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</si>
  <si>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</si>
  <si>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</si>
  <si>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</si>
  <si>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</si>
  <si>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</si>
  <si>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</si>
  <si>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</si>
  <si>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</si>
  <si>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</si>
  <si>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</si>
  <si>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</si>
  <si>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</si>
  <si>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</si>
  <si>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</si>
  <si>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</si>
  <si>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</si>
  <si>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</si>
  <si>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</si>
  <si>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</si>
  <si>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</si>
  <si>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</si>
  <si>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</si>
  <si>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</si>
  <si>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</si>
  <si>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</si>
  <si>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</si>
  <si>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</si>
  <si>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</si>
  <si>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</si>
  <si>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</si>
  <si>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</si>
  <si>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</si>
  <si>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</si>
  <si>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</si>
  <si>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</si>
  <si>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</si>
  <si>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</si>
  <si>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</si>
  <si>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</si>
  <si>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</si>
  <si>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</si>
  <si>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</si>
  <si>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</si>
  <si>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</si>
  <si>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</si>
  <si>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</si>
  <si>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</si>
  <si>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</si>
  <si>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</si>
  <si>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</si>
  <si>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</si>
  <si>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</si>
  <si>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</si>
  <si>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</si>
  <si>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</si>
  <si>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</si>
  <si>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</si>
  <si>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</si>
  <si>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</si>
  <si>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</si>
  <si>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</si>
  <si>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</si>
  <si>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</si>
  <si>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</si>
  <si>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</si>
  <si>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</si>
  <si>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</si>
  <si>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</si>
  <si>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</si>
  <si>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</si>
  <si>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</si>
  <si>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</si>
  <si>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</si>
  <si>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</si>
  <si>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</si>
  <si>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</si>
  <si>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</si>
  <si>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</si>
  <si>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</si>
  <si>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</si>
  <si>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</si>
  <si>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</si>
  <si>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</si>
  <si>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</si>
  <si>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</si>
  <si>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</si>
  <si>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</si>
  <si>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</si>
  <si>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</si>
  <si>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</si>
  <si>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</si>
  <si>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</si>
  <si>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</si>
  <si>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</si>
  <si>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</si>
  <si>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</si>
  <si>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</si>
  <si>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</si>
  <si>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</si>
  <si>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</si>
  <si>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</si>
  <si>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</si>
  <si>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</si>
  <si>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</si>
  <si>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</si>
  <si>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</si>
  <si>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</si>
  <si>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</si>
  <si>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</si>
  <si>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</si>
  <si>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</si>
  <si>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</si>
  <si>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</si>
  <si>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</si>
  <si>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</si>
  <si>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</si>
  <si>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</si>
  <si>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</si>
  <si>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</si>
  <si>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</si>
  <si>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</si>
  <si>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</si>
  <si>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</si>
  <si>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</si>
  <si>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</si>
  <si>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</si>
  <si>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</si>
  <si>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</si>
  <si>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</si>
  <si>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</si>
  <si>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</si>
  <si>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</si>
  <si>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</si>
  <si>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</si>
  <si>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</si>
  <si>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</si>
  <si>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</si>
  <si>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</si>
  <si>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</si>
  <si>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</si>
  <si>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</si>
  <si>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</si>
  <si>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</si>
  <si>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</si>
  <si>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</si>
  <si>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</si>
  <si>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</si>
  <si>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</si>
  <si>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</si>
  <si>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</si>
  <si>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</si>
  <si>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</si>
  <si>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</si>
  <si>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</si>
  <si>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</si>
  <si>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</si>
  <si>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</si>
  <si>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</si>
  <si>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</si>
  <si>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</si>
  <si>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</si>
  <si>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</si>
  <si>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</si>
  <si>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</si>
  <si>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</si>
  <si>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</si>
  <si>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</si>
  <si>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</si>
  <si>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</si>
  <si>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</si>
  <si>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</si>
  <si>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</si>
  <si>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</si>
  <si>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</si>
  <si>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</si>
  <si>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</si>
  <si>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</si>
  <si>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</si>
  <si>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</si>
  <si>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</si>
  <si>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</si>
  <si>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</si>
  <si>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</si>
  <si>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</si>
  <si>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</si>
  <si>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</si>
  <si>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</si>
  <si>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</si>
  <si>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</si>
  <si>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</si>
  <si>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</si>
  <si>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</si>
  <si>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</si>
  <si>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</si>
  <si>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</si>
  <si>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</si>
  <si>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</si>
  <si>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</si>
  <si>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</si>
  <si>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</si>
  <si>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</si>
  <si>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</si>
  <si>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</si>
  <si>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</si>
  <si>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</si>
  <si>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</si>
  <si>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</si>
  <si>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</si>
  <si>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</si>
  <si>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</si>
  <si>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</si>
  <si>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</si>
  <si>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</si>
  <si>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</si>
  <si>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</si>
  <si>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</si>
  <si>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</si>
  <si>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</si>
  <si>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</si>
  <si>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</si>
  <si>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</si>
  <si>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</si>
  <si>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</si>
  <si>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</si>
  <si>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</si>
  <si>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</si>
  <si>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</si>
  <si>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</si>
  <si>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</si>
  <si>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</si>
  <si>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</si>
  <si>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</si>
  <si>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</si>
  <si>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</si>
  <si>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</si>
  <si>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</si>
  <si>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</si>
  <si>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</si>
  <si>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</si>
  <si>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</si>
  <si>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</si>
  <si>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</si>
  <si>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</si>
  <si>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</si>
  <si>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</si>
  <si>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</si>
  <si>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</si>
  <si>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</si>
  <si>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</si>
  <si>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</si>
  <si>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</si>
  <si>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</si>
  <si>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</si>
  <si>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</si>
  <si>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</si>
  <si>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</si>
  <si>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</si>
  <si>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</si>
  <si>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</si>
  <si>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</si>
  <si>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</si>
  <si>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</si>
  <si>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</si>
  <si>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</si>
  <si>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</si>
  <si>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</si>
  <si>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</si>
  <si>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</si>
  <si>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</si>
  <si>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</si>
  <si>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</si>
  <si>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</si>
  <si>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</si>
  <si>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</si>
  <si>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</si>
  <si>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</si>
  <si>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</si>
  <si>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</si>
  <si>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</si>
  <si>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</si>
  <si>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</si>
  <si>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</si>
  <si>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</si>
  <si>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</si>
  <si>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</si>
  <si>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</si>
  <si>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</si>
  <si>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</si>
  <si>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</si>
  <si>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</si>
  <si>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</si>
  <si>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</si>
  <si>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</si>
  <si>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</si>
  <si>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</si>
  <si>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</si>
  <si>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</si>
  <si>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</si>
  <si>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</si>
  <si>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</si>
  <si>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</si>
  <si>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</si>
  <si>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</si>
  <si>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</si>
  <si>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</si>
  <si>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</si>
  <si>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</si>
  <si>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</si>
  <si>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</si>
  <si>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</si>
  <si>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</si>
  <si>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</si>
  <si>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</si>
  <si>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</si>
  <si>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</si>
  <si>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</si>
  <si>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</si>
  <si>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</si>
  <si>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</si>
  <si>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</si>
  <si>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</si>
  <si>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</si>
  <si>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</si>
  <si>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</si>
  <si>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</si>
  <si>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</si>
  <si>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</si>
  <si>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</si>
  <si>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</si>
  <si>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</si>
  <si>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</si>
  <si>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</si>
  <si>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</si>
  <si>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</si>
  <si>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</si>
  <si>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</si>
  <si>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</si>
  <si>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</si>
  <si>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</si>
  <si>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</si>
  <si>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</si>
  <si>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</si>
  <si>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</si>
  <si>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</si>
  <si>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</si>
  <si>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</si>
  <si>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</si>
  <si>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</si>
  <si>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</si>
  <si>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</si>
  <si>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</si>
  <si>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</si>
  <si>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</si>
  <si>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</si>
  <si>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</si>
  <si>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</si>
  <si>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</si>
  <si>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</si>
  <si>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</si>
  <si>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</si>
  <si>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</si>
  <si>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</si>
  <si>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</si>
  <si>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</si>
  <si>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</si>
  <si>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</si>
  <si>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</si>
  <si>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</si>
  <si>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</si>
  <si>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</si>
  <si>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</si>
  <si>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</si>
  <si>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</si>
  <si>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</si>
  <si>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</si>
  <si>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</si>
  <si>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</si>
  <si>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</si>
  <si>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</si>
  <si>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</si>
  <si>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</si>
  <si>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</si>
  <si>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</si>
  <si>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</si>
  <si>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</si>
  <si>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</si>
  <si>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</si>
  <si>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</si>
  <si>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</si>
  <si>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</si>
  <si>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</si>
  <si>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</si>
  <si>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</si>
  <si>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</si>
  <si>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</si>
  <si>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</si>
  <si>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</si>
  <si>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</si>
  <si>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</si>
  <si>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</si>
  <si>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</si>
  <si>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</si>
  <si>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</si>
  <si>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</si>
  <si>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</si>
  <si>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</si>
  <si>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</si>
  <si>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</si>
  <si>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</si>
  <si>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</si>
  <si>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</si>
  <si>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</si>
  <si>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</si>
  <si>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</si>
  <si>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</si>
  <si>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</si>
  <si>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</si>
  <si>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</si>
  <si>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</si>
  <si>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</si>
  <si>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</si>
  <si>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</si>
  <si>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</si>
  <si>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</si>
  <si>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</si>
  <si>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</si>
  <si>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</si>
  <si>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</si>
  <si>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</si>
  <si>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</si>
  <si>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</si>
  <si>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</si>
  <si>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</si>
  <si>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</si>
  <si>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</si>
  <si>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</si>
  <si>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</si>
  <si>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</si>
  <si>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</si>
  <si>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</si>
  <si>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</si>
  <si>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</si>
  <si>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</si>
  <si>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</si>
  <si>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</si>
  <si>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</si>
  <si>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</si>
  <si>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</si>
  <si>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</si>
  <si>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</si>
  <si>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</si>
  <si>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</si>
  <si>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</si>
  <si>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</si>
  <si>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</si>
  <si>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</si>
  <si>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</si>
  <si>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</si>
  <si>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</si>
  <si>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</si>
  <si>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</si>
  <si>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</si>
  <si>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</si>
  <si>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</si>
  <si>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</si>
  <si>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</si>
  <si>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</si>
  <si>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</si>
  <si>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</si>
  <si>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</si>
  <si>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</si>
  <si>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</si>
  <si>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</si>
  <si>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</si>
  <si>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</si>
  <si>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</si>
  <si>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</si>
  <si>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</si>
  <si>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</si>
  <si>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</si>
  <si>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</si>
  <si>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</si>
  <si>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</si>
  <si>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</si>
  <si>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</si>
  <si>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</si>
  <si>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</si>
  <si>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</si>
  <si>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</si>
  <si>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</si>
  <si>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</si>
  <si>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</si>
  <si>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</si>
  <si>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</si>
  <si>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</si>
  <si>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</si>
  <si>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</si>
  <si>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</si>
  <si>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</si>
  <si>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</si>
  <si>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</si>
  <si>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</si>
  <si>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</si>
  <si>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</si>
  <si>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</si>
  <si>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</si>
  <si>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</si>
  <si>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</si>
  <si>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</si>
  <si>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</si>
  <si>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</si>
  <si>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</si>
  <si>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</si>
  <si>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</si>
  <si>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</si>
  <si>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</si>
  <si>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</si>
  <si>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</si>
  <si>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</si>
  <si>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</si>
  <si>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</si>
  <si>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</si>
  <si>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</si>
  <si>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</si>
  <si>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</si>
  <si>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</si>
  <si>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</si>
  <si>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</si>
  <si>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</si>
  <si>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</si>
  <si>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</si>
  <si>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</si>
  <si>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</si>
  <si>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</si>
  <si>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</si>
  <si>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</si>
  <si>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</si>
  <si>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</si>
  <si>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</si>
  <si>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</si>
  <si>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</si>
  <si>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</si>
  <si>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</si>
  <si>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</si>
  <si>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</si>
  <si>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</si>
  <si>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</si>
  <si>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</si>
  <si>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</si>
  <si>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</si>
  <si>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</si>
  <si>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</si>
  <si>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</si>
  <si>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</si>
  <si>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</si>
  <si>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</si>
  <si>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</si>
  <si>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</si>
  <si>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</si>
  <si>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</si>
  <si>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</si>
  <si>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</si>
  <si>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</si>
  <si>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</si>
  <si>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</si>
  <si>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</si>
  <si>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</si>
  <si>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</si>
  <si>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</si>
  <si>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</si>
  <si>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</si>
  <si>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</si>
  <si>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</si>
  <si>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</si>
  <si>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</si>
  <si>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</si>
  <si>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</si>
  <si>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</si>
  <si>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</si>
  <si>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</si>
  <si>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</si>
  <si>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</si>
  <si>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</si>
  <si>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</si>
  <si>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</si>
  <si>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</si>
  <si>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</si>
  <si>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</si>
  <si>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</si>
  <si>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</si>
  <si>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</si>
  <si>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</si>
  <si>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</si>
  <si>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</si>
  <si>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</si>
  <si>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</si>
  <si>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</si>
  <si>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</si>
  <si>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</si>
  <si>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</si>
  <si>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</si>
  <si>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</si>
  <si>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</si>
  <si>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</si>
  <si>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</si>
  <si>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</si>
  <si>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</si>
  <si>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</si>
  <si>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</si>
  <si>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</si>
  <si>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</si>
  <si>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</si>
  <si>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</si>
  <si>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</si>
  <si>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</si>
  <si>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</si>
  <si>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</si>
  <si>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</si>
  <si>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</si>
  <si>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</si>
  <si>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</si>
  <si>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</si>
  <si>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</si>
  <si>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</si>
  <si>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</si>
  <si>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</si>
  <si>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</si>
  <si>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</si>
  <si>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</si>
  <si>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</si>
  <si>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</si>
  <si>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</si>
  <si>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</si>
  <si>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</si>
  <si>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</si>
  <si>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</si>
  <si>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</si>
  <si>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</si>
  <si>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</si>
  <si>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</si>
  <si>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</si>
  <si>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</si>
  <si>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</si>
  <si>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</si>
  <si>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</si>
  <si>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</si>
  <si>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</si>
  <si>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</si>
  <si>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</si>
  <si>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</si>
  <si>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</si>
  <si>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</si>
  <si>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</si>
  <si>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</si>
  <si>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</si>
  <si>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</si>
  <si>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</si>
  <si>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</si>
  <si>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</si>
  <si>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</si>
  <si>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</si>
  <si>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</si>
  <si>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</si>
  <si>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</si>
  <si>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</si>
  <si>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</si>
  <si>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</si>
  <si>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</si>
  <si>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</si>
  <si>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</si>
  <si>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</si>
  <si>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</si>
  <si>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</si>
  <si>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</si>
  <si>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</si>
  <si>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</si>
  <si>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</si>
  <si>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</si>
  <si>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</si>
  <si>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</si>
  <si>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</si>
  <si>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</si>
  <si>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</si>
  <si>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</si>
  <si>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</si>
  <si>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</si>
  <si>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</si>
  <si>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</si>
  <si>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</si>
  <si>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</si>
  <si>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</si>
  <si>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</si>
  <si>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</si>
  <si>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</si>
  <si>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</si>
  <si>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</si>
  <si>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</si>
  <si>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</si>
  <si>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</si>
  <si>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</si>
  <si>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</si>
  <si>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</si>
  <si>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</si>
  <si>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</si>
  <si>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</si>
  <si>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</si>
  <si>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</si>
  <si>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</si>
  <si>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</si>
  <si>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</si>
  <si>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</si>
  <si>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</si>
  <si>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</si>
  <si>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</si>
  <si>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</si>
  <si>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</si>
  <si>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</si>
  <si>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</si>
  <si>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</si>
  <si>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</si>
  <si>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</si>
  <si>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</si>
  <si>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</si>
  <si>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</si>
  <si>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</si>
  <si>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</si>
  <si>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</si>
  <si>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</si>
  <si>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</si>
  <si>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</si>
  <si>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</si>
  <si>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</si>
  <si>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</si>
  <si>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</si>
  <si>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</si>
  <si>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</si>
  <si>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</si>
  <si>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</si>
  <si>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</si>
  <si>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</si>
  <si>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</si>
  <si>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</si>
  <si>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</si>
  <si>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</si>
  <si>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</si>
  <si>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</si>
  <si>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</si>
  <si>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</si>
  <si>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</si>
  <si>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</si>
  <si>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</si>
  <si>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</si>
  <si>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</si>
  <si>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</si>
  <si>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</si>
  <si>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</si>
  <si>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</si>
  <si>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</si>
  <si>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</si>
  <si>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</si>
  <si>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</si>
  <si>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</si>
  <si>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</si>
  <si>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</si>
  <si>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</si>
  <si>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</si>
  <si>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</si>
  <si>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</si>
  <si>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</si>
  <si>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</si>
  <si>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</si>
  <si>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</si>
  <si>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</si>
  <si>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</si>
  <si>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</si>
  <si>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</si>
  <si>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</si>
  <si>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</si>
  <si>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</si>
  <si>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</si>
  <si>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</si>
  <si>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</si>
  <si>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</si>
  <si>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</si>
  <si>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</si>
  <si>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</si>
  <si>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</si>
  <si>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</si>
  <si>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</si>
  <si>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</si>
  <si>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</si>
  <si>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</si>
  <si>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</si>
  <si>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</si>
  <si>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</si>
  <si>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</si>
  <si>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</si>
  <si>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</si>
  <si>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</si>
  <si>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</si>
  <si>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</si>
  <si>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</si>
  <si>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</si>
  <si>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</si>
  <si>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</si>
  <si>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</si>
  <si>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</si>
  <si>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</si>
  <si>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</si>
  <si>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</si>
  <si>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</si>
  <si>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</si>
  <si>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</si>
  <si>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</si>
  <si>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</si>
  <si>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</si>
  <si>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</si>
  <si>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</si>
  <si>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</si>
  <si>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</si>
  <si>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</si>
  <si>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</si>
  <si>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</si>
  <si>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</si>
  <si>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</si>
  <si>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</si>
  <si>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</si>
  <si>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</si>
  <si>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</si>
  <si>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</si>
  <si>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</si>
  <si>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</si>
  <si>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</si>
  <si>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</si>
  <si>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</si>
  <si>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</si>
  <si>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</si>
  <si>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</si>
  <si>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</si>
  <si>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</si>
  <si>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</si>
  <si>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</si>
  <si>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</si>
  <si>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</si>
  <si>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</si>
  <si>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</si>
  <si>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</si>
  <si>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</si>
  <si>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</si>
  <si>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</si>
  <si>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</si>
  <si>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</si>
  <si>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</si>
  <si>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</si>
  <si>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</si>
  <si>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</si>
  <si>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</si>
  <si>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</si>
  <si>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</si>
  <si>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</si>
  <si>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</si>
  <si>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</si>
  <si>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</si>
  <si>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</si>
  <si>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</si>
  <si>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</si>
  <si>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</si>
  <si>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</si>
  <si>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</si>
  <si>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</si>
  <si>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</si>
  <si>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</si>
  <si>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</si>
  <si>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</si>
  <si>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</si>
  <si>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</si>
  <si>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</si>
  <si>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</si>
  <si>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</si>
  <si>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</si>
  <si>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</si>
  <si>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</si>
  <si>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</si>
  <si>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</si>
  <si>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</si>
  <si>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</si>
  <si>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</si>
  <si>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</si>
  <si>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</si>
  <si>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</si>
  <si>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</si>
  <si>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</si>
  <si>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</si>
  <si>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</si>
  <si>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</si>
  <si>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</si>
  <si>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</si>
  <si>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</si>
  <si>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</si>
  <si>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</si>
  <si>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</si>
  <si>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</si>
  <si>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</si>
  <si>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</si>
  <si>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</si>
  <si>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</si>
  <si>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</si>
  <si>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</si>
  <si>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</si>
  <si>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</si>
  <si>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</si>
  <si>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</si>
  <si>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</si>
  <si>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</si>
  <si>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</si>
  <si>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</si>
  <si>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</si>
  <si>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</si>
  <si>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</si>
  <si>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</si>
  <si>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</si>
  <si>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</si>
  <si>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</si>
  <si>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</si>
  <si>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</si>
  <si>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</si>
  <si>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</si>
  <si>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</si>
  <si>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</si>
  <si>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</si>
  <si>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</si>
  <si>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</si>
  <si>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</si>
  <si>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</si>
  <si>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</si>
  <si>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</si>
  <si>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</si>
  <si>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</si>
  <si>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</si>
  <si>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</si>
  <si>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</si>
  <si>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</si>
  <si>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</si>
  <si>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</si>
  <si>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</si>
  <si>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</si>
  <si>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</si>
  <si>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</si>
  <si>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</si>
  <si>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</si>
  <si>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</si>
  <si>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</si>
  <si>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</si>
  <si>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</si>
  <si>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</si>
  <si>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</si>
  <si>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</si>
  <si>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</si>
  <si>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</si>
  <si>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</si>
  <si>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</si>
  <si>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</si>
  <si>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</si>
  <si>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</si>
  <si>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</si>
  <si>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</si>
  <si>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</si>
  <si>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</si>
  <si>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</si>
  <si>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</si>
  <si>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</si>
  <si>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</si>
  <si>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</si>
  <si>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</si>
  <si>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</si>
  <si>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</si>
  <si>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</si>
  <si>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</si>
  <si>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</si>
  <si>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</si>
  <si>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</si>
  <si>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</si>
  <si>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</si>
  <si>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</si>
  <si>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</si>
  <si>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</si>
  <si>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</si>
  <si>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</si>
  <si>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</si>
  <si>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</si>
  <si>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</si>
  <si>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</si>
  <si>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</si>
  <si>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</si>
  <si>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</si>
  <si>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</si>
  <si>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</si>
  <si>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</si>
  <si>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</si>
  <si>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</si>
  <si>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</si>
  <si>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</si>
  <si>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</si>
  <si>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</si>
  <si>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</si>
  <si>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</si>
  <si>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</si>
  <si>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</si>
  <si>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</si>
  <si>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</si>
  <si>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</si>
  <si>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</si>
  <si>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</si>
  <si>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</si>
  <si>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</si>
  <si>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</si>
  <si>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</si>
  <si>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</si>
  <si>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</si>
  <si>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</si>
  <si>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</si>
  <si>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</si>
  <si>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</si>
  <si>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</si>
  <si>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</si>
  <si>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</si>
  <si>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</si>
  <si>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</si>
  <si>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</si>
  <si>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</si>
  <si>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</si>
  <si>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</si>
  <si>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</si>
  <si>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</si>
  <si>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</si>
  <si>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</si>
  <si>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</si>
  <si>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</si>
  <si>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</si>
  <si>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</si>
  <si>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</si>
  <si>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</si>
  <si>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</si>
  <si>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</si>
  <si>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</si>
  <si>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</si>
  <si>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</si>
  <si>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</si>
  <si>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</si>
  <si>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</si>
  <si>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</si>
  <si>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</si>
  <si>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</si>
  <si>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</si>
  <si>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</si>
  <si>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</si>
  <si>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</si>
  <si>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</si>
  <si>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</si>
  <si>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</si>
  <si>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</si>
  <si>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</si>
  <si>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</si>
  <si>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</si>
  <si>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</si>
  <si>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</si>
  <si>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</si>
  <si>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</si>
  <si>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</si>
  <si>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</si>
  <si>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</si>
  <si>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</si>
  <si>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</si>
  <si>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</si>
  <si>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</si>
  <si>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</si>
  <si>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</si>
  <si>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</si>
  <si>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</si>
  <si>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</si>
  <si>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</si>
  <si>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</si>
  <si>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</si>
  <si>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</si>
  <si>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</si>
  <si>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</si>
  <si>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</si>
  <si>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</si>
  <si>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</si>
  <si>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</si>
  <si>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</si>
  <si>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</si>
  <si>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</si>
  <si>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</si>
  <si>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</si>
  <si>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</si>
  <si>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</si>
  <si>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</si>
  <si>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</si>
  <si>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</si>
  <si>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</si>
  <si>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</si>
  <si>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</si>
  <si>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</si>
  <si>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</si>
  <si>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</si>
  <si>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</si>
  <si>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</si>
  <si>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</si>
  <si>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</si>
  <si>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</si>
  <si>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</si>
  <si>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</si>
  <si>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</si>
  <si>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</si>
  <si>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</si>
  <si>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</si>
  <si>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</si>
  <si>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</si>
  <si>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</si>
  <si>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</si>
  <si>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</si>
  <si>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</si>
  <si>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</si>
  <si>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</si>
  <si>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</si>
  <si>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</si>
  <si>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</si>
  <si>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</si>
  <si>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</si>
  <si>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</si>
  <si>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</si>
  <si>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</si>
  <si>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</si>
  <si>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</si>
  <si>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</si>
  <si>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</si>
  <si>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</si>
  <si>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</si>
  <si>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</si>
  <si>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</si>
  <si>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</si>
  <si>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</si>
  <si>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</si>
  <si>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</si>
  <si>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</si>
  <si>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</si>
  <si>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</si>
  <si>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</si>
  <si>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</si>
  <si>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</si>
  <si>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</si>
  <si>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</si>
  <si>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</si>
  <si>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</si>
  <si>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</si>
  <si>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</si>
  <si>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</si>
  <si>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</si>
  <si>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</si>
  <si>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</si>
  <si>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</si>
  <si>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</si>
  <si>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</si>
  <si>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</si>
  <si>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</si>
  <si>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</si>
  <si>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</si>
  <si>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</si>
  <si>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</si>
  <si>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</si>
  <si>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</si>
  <si>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</si>
  <si>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</si>
  <si>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</si>
  <si>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</si>
  <si>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</si>
  <si>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</si>
  <si>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</si>
  <si>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</si>
  <si>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</si>
  <si>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</si>
  <si>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</si>
  <si>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</si>
  <si>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</si>
  <si>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</si>
  <si>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</si>
  <si>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</si>
  <si>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</si>
  <si>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</si>
  <si>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</si>
  <si>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</si>
  <si>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</si>
  <si>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</si>
  <si>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</si>
  <si>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</si>
  <si>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</si>
  <si>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</si>
  <si>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</si>
  <si>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</si>
  <si>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</si>
  <si>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</si>
  <si>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</si>
  <si>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</si>
  <si>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</si>
  <si>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</si>
  <si>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</si>
  <si>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</si>
  <si>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</si>
  <si>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</si>
  <si>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</si>
  <si>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</si>
  <si>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</si>
  <si>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</si>
  <si>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</si>
  <si>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</si>
  <si>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</si>
  <si>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</si>
  <si>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</si>
  <si>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</si>
  <si>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</si>
  <si>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</si>
  <si>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</si>
  <si>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</si>
  <si>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</si>
  <si>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</si>
  <si>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</si>
  <si>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</si>
  <si>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</si>
  <si>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</si>
  <si>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</si>
  <si>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</si>
  <si>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</si>
  <si>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</si>
  <si>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</si>
  <si>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</si>
  <si>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</si>
  <si>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</si>
  <si>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</si>
  <si>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</si>
  <si>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</si>
  <si>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</si>
  <si>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</si>
  <si>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</si>
  <si>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</si>
  <si>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</si>
  <si>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</si>
  <si>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</si>
  <si>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</si>
  <si>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</si>
  <si>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</si>
  <si>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</si>
  <si>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</si>
  <si>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</si>
  <si>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</si>
  <si>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</si>
  <si>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</si>
  <si>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</si>
  <si>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</si>
  <si>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</si>
  <si>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</si>
  <si>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</si>
  <si>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</si>
  <si>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</si>
  <si>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</si>
  <si>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</si>
  <si>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</si>
  <si>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</si>
  <si>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</si>
  <si>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</si>
  <si>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</si>
  <si>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</si>
  <si>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</si>
  <si>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</si>
  <si>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</si>
  <si>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</si>
  <si>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</si>
  <si>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</si>
  <si>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</si>
  <si>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</si>
  <si>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</si>
  <si>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</si>
  <si>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</si>
  <si>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</si>
  <si>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</si>
  <si>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</si>
  <si>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</si>
  <si>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</si>
  <si>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</si>
  <si>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</si>
  <si>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</si>
  <si>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</si>
  <si>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</si>
  <si>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</si>
  <si>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</si>
  <si>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</si>
  <si>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</si>
  <si>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</si>
  <si>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</si>
  <si>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</si>
  <si>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</si>
  <si>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</si>
  <si>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</si>
  <si>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</si>
  <si>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</si>
  <si>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</si>
  <si>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</si>
  <si>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</si>
  <si>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</si>
  <si>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</si>
  <si>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</si>
  <si>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</si>
  <si>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</si>
  <si>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</si>
  <si>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</si>
  <si>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</si>
  <si>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</si>
  <si>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</si>
  <si>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</si>
  <si>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</si>
  <si>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</si>
  <si>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</si>
  <si>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</si>
  <si>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</si>
  <si>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</si>
  <si>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</si>
  <si>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</si>
  <si>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</si>
  <si>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</si>
  <si>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</si>
  <si>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</si>
  <si>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</si>
  <si>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</si>
  <si>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</si>
  <si>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</si>
  <si>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</si>
  <si>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</si>
  <si>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</si>
  <si>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</si>
  <si>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</si>
  <si>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</si>
  <si>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</si>
  <si>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</si>
  <si>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</si>
  <si>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</si>
  <si>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</si>
  <si>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</si>
  <si>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</si>
  <si>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</si>
  <si>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</si>
  <si>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</si>
  <si>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</si>
  <si>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</si>
  <si>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</si>
  <si>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</si>
  <si>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</si>
  <si>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</si>
  <si>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</si>
  <si>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</si>
  <si>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</si>
  <si>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</si>
  <si>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</si>
  <si>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</si>
  <si>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</si>
  <si>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</si>
  <si>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</si>
  <si>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</si>
  <si>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</si>
  <si>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</si>
  <si>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</si>
  <si>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</si>
  <si>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</si>
  <si>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</si>
  <si>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</si>
  <si>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</si>
  <si>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</si>
  <si>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</si>
  <si>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</si>
  <si>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</si>
  <si>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</si>
  <si>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</si>
  <si>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</si>
  <si>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</si>
  <si>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</si>
  <si>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</si>
  <si>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</si>
  <si>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</si>
  <si>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</si>
  <si>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</si>
  <si>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</si>
  <si>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</si>
  <si>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</si>
  <si>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</si>
  <si>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</si>
  <si>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</si>
  <si>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</si>
  <si>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</si>
  <si>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</si>
  <si>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</si>
  <si>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</si>
  <si>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</si>
  <si>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</si>
  <si>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</si>
  <si>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</si>
  <si>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</si>
  <si>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</si>
  <si>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</si>
  <si>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</si>
  <si>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</si>
  <si>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</si>
  <si>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</si>
  <si>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</si>
  <si>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</si>
  <si>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</si>
  <si>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</si>
  <si>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</si>
  <si>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</si>
  <si>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</si>
  <si>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</si>
  <si>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</si>
  <si>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</si>
  <si>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</si>
  <si>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</si>
  <si>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</si>
  <si>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</si>
  <si>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</si>
  <si>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</si>
  <si>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</si>
  <si>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</si>
  <si>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</si>
  <si>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</si>
  <si>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</si>
  <si>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</si>
  <si>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</si>
  <si>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</si>
  <si>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</si>
  <si>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</si>
  <si>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</si>
  <si>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</si>
  <si>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</si>
  <si>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</si>
  <si>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</si>
  <si>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</si>
  <si>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</si>
  <si>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</si>
  <si>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</si>
  <si>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</si>
  <si>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</si>
  <si>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</si>
  <si>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</si>
  <si>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</si>
  <si>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</si>
  <si>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</si>
  <si>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</si>
  <si>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</si>
  <si>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</si>
  <si>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</si>
  <si>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</si>
  <si>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</si>
  <si>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</si>
  <si>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</si>
  <si>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</si>
  <si>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</si>
  <si>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</si>
  <si>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</si>
  <si>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</si>
  <si>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</si>
  <si>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</si>
  <si>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</si>
  <si>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</si>
  <si>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</si>
  <si>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</si>
  <si>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</si>
  <si>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</si>
  <si>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</si>
  <si>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</si>
  <si>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</si>
  <si>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</si>
  <si>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</si>
  <si>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</si>
  <si>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</si>
  <si>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</si>
  <si>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</si>
  <si>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</si>
  <si>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</si>
  <si>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</si>
  <si>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</si>
  <si>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</si>
  <si>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</si>
  <si>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</si>
  <si>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</si>
  <si>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</si>
  <si>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</si>
  <si>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</si>
  <si>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</si>
  <si>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</si>
  <si>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</si>
  <si>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</si>
  <si>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</si>
  <si>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</si>
  <si>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</si>
  <si>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</si>
  <si>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</si>
  <si>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</si>
  <si>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</si>
  <si>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</si>
  <si>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</si>
  <si>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</si>
  <si>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</si>
  <si>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</si>
  <si>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</si>
  <si>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</si>
  <si>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</si>
  <si>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</si>
  <si>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</si>
  <si>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</si>
  <si>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</si>
  <si>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</si>
  <si>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</si>
  <si>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</si>
  <si>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</si>
  <si>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</si>
  <si>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</si>
  <si>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</si>
  <si>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</si>
  <si>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</si>
  <si>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</si>
  <si>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</si>
  <si>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</si>
  <si>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</si>
  <si>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</si>
  <si>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</si>
  <si>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</si>
  <si>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</si>
  <si>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</si>
  <si>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</si>
  <si>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</si>
  <si>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</si>
  <si>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</si>
  <si>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Бела Црква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</si>
</sst>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210</c:v>
                </c:pt>
                <c:pt idx="1">
                  <c:v>241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231</c:v>
                </c:pt>
                <c:pt idx="1">
                  <c:v>283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88160"/>
        <c:axId val="111389696"/>
      </c:barChart>
      <c:catAx>
        <c:axId val="1113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89696"/>
        <c:crosses val="autoZero"/>
        <c:auto val="1"/>
        <c:lblAlgn val="ctr"/>
        <c:lblOffset val="100"/>
        <c:noMultiLvlLbl val="0"/>
      </c:catAx>
      <c:valAx>
        <c:axId val="11138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881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1890</c:v>
                </c:pt>
                <c:pt idx="1">
                  <c:v>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634176"/>
        <c:axId val="115635712"/>
      </c:barChart>
      <c:catAx>
        <c:axId val="11563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35712"/>
        <c:crosses val="autoZero"/>
        <c:auto val="1"/>
        <c:lblAlgn val="ctr"/>
        <c:lblOffset val="100"/>
        <c:noMultiLvlLbl val="0"/>
      </c:catAx>
      <c:valAx>
        <c:axId val="11563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3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2242</c:v>
                </c:pt>
                <c:pt idx="1">
                  <c:v>2109</c:v>
                </c:pt>
                <c:pt idx="2">
                  <c:v>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652480"/>
        <c:axId val="115654016"/>
      </c:barChart>
      <c:catAx>
        <c:axId val="11565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54016"/>
        <c:crosses val="autoZero"/>
        <c:auto val="1"/>
        <c:lblAlgn val="ctr"/>
        <c:lblOffset val="100"/>
        <c:noMultiLvlLbl val="0"/>
      </c:catAx>
      <c:valAx>
        <c:axId val="11565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52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24</c:v>
                </c:pt>
                <c:pt idx="1">
                  <c:v>26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38880"/>
        <c:axId val="115740672"/>
      </c:barChart>
      <c:catAx>
        <c:axId val="115738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40672"/>
        <c:crosses val="autoZero"/>
        <c:auto val="1"/>
        <c:lblAlgn val="ctr"/>
        <c:lblOffset val="100"/>
        <c:noMultiLvlLbl val="0"/>
      </c:catAx>
      <c:valAx>
        <c:axId val="11574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573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23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65632"/>
        <c:axId val="115767168"/>
      </c:barChart>
      <c:catAx>
        <c:axId val="1157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67168"/>
        <c:crosses val="autoZero"/>
        <c:auto val="1"/>
        <c:lblAlgn val="ctr"/>
        <c:lblOffset val="100"/>
        <c:noMultiLvlLbl val="0"/>
      </c:catAx>
      <c:valAx>
        <c:axId val="1157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65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24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98016"/>
        <c:axId val="115799552"/>
      </c:barChart>
      <c:catAx>
        <c:axId val="115798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99552"/>
        <c:crosses val="autoZero"/>
        <c:auto val="1"/>
        <c:lblAlgn val="ctr"/>
        <c:lblOffset val="100"/>
        <c:noMultiLvlLbl val="0"/>
      </c:catAx>
      <c:valAx>
        <c:axId val="115799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98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82.376999999999995</c:v>
                </c:pt>
                <c:pt idx="1">
                  <c:v>86.277000000000001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13760"/>
        <c:axId val="115827840"/>
      </c:barChart>
      <c:catAx>
        <c:axId val="115813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27840"/>
        <c:crosses val="autoZero"/>
        <c:auto val="1"/>
        <c:lblAlgn val="ctr"/>
        <c:lblOffset val="100"/>
        <c:noMultiLvlLbl val="0"/>
      </c:catAx>
      <c:valAx>
        <c:axId val="115827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13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4609</c:v>
                </c:pt>
                <c:pt idx="1">
                  <c:v>4408</c:v>
                </c:pt>
                <c:pt idx="2">
                  <c:v>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56896"/>
        <c:axId val="115858432"/>
      </c:barChart>
      <c:catAx>
        <c:axId val="1158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58432"/>
        <c:crosses val="autoZero"/>
        <c:auto val="1"/>
        <c:lblAlgn val="ctr"/>
        <c:lblOffset val="100"/>
        <c:noMultiLvlLbl val="0"/>
      </c:catAx>
      <c:valAx>
        <c:axId val="11585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5689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12.7</c:v>
                </c:pt>
                <c:pt idx="1">
                  <c:v>0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64320"/>
        <c:axId val="116270208"/>
      </c:barChart>
      <c:catAx>
        <c:axId val="1162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70208"/>
        <c:crosses val="autoZero"/>
        <c:auto val="1"/>
        <c:lblAlgn val="ctr"/>
        <c:lblOffset val="100"/>
        <c:noMultiLvlLbl val="0"/>
      </c:catAx>
      <c:valAx>
        <c:axId val="11627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64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31.7</c:v>
                </c:pt>
                <c:pt idx="1">
                  <c:v>49</c:v>
                </c:pt>
                <c:pt idx="2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99264"/>
        <c:axId val="116300800"/>
      </c:barChart>
      <c:catAx>
        <c:axId val="11629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00800"/>
        <c:crosses val="autoZero"/>
        <c:auto val="1"/>
        <c:lblAlgn val="ctr"/>
        <c:lblOffset val="100"/>
        <c:noMultiLvlLbl val="0"/>
      </c:catAx>
      <c:valAx>
        <c:axId val="11630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29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16.826558078542341</c:v>
                </c:pt>
                <c:pt idx="1">
                  <c:v>58.389122782800754</c:v>
                </c:pt>
                <c:pt idx="2">
                  <c:v>24.784319138656912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58</c:v>
                </c:pt>
                <c:pt idx="1">
                  <c:v>67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22</c:v>
                </c:pt>
                <c:pt idx="1">
                  <c:v>26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402368"/>
        <c:axId val="113579136"/>
      </c:barChart>
      <c:catAx>
        <c:axId val="11140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79136"/>
        <c:crosses val="autoZero"/>
        <c:auto val="1"/>
        <c:lblAlgn val="ctr"/>
        <c:lblOffset val="100"/>
        <c:noMultiLvlLbl val="0"/>
      </c:catAx>
      <c:valAx>
        <c:axId val="11357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023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19</c:v>
                </c:pt>
                <c:pt idx="1">
                  <c:v>16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441856"/>
        <c:axId val="116443392"/>
      </c:barChart>
      <c:catAx>
        <c:axId val="11644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43392"/>
        <c:crosses val="autoZero"/>
        <c:auto val="1"/>
        <c:lblAlgn val="ctr"/>
        <c:lblOffset val="100"/>
        <c:noMultiLvlLbl val="0"/>
      </c:catAx>
      <c:valAx>
        <c:axId val="11644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441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552832"/>
        <c:axId val="116554368"/>
      </c:barChart>
      <c:catAx>
        <c:axId val="1165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4368"/>
        <c:crosses val="autoZero"/>
        <c:auto val="1"/>
        <c:lblAlgn val="ctr"/>
        <c:lblOffset val="100"/>
        <c:noMultiLvlLbl val="0"/>
      </c:catAx>
      <c:valAx>
        <c:axId val="11655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552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87.5</c:v>
                </c:pt>
                <c:pt idx="1">
                  <c:v>119.6</c:v>
                </c:pt>
                <c:pt idx="2">
                  <c:v>114.8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95.9</c:v>
                </c:pt>
                <c:pt idx="1">
                  <c:v>125</c:v>
                </c:pt>
                <c:pt idx="2">
                  <c:v>127.9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85984"/>
        <c:axId val="116587520"/>
      </c:barChart>
      <c:catAx>
        <c:axId val="11658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87520"/>
        <c:crosses val="autoZero"/>
        <c:auto val="1"/>
        <c:lblAlgn val="ctr"/>
        <c:lblOffset val="100"/>
        <c:noMultiLvlLbl val="0"/>
      </c:catAx>
      <c:valAx>
        <c:axId val="11658752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859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759</c:v>
                </c:pt>
                <c:pt idx="1">
                  <c:v>623</c:v>
                </c:pt>
                <c:pt idx="2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90944"/>
        <c:axId val="116692480"/>
      </c:barChart>
      <c:catAx>
        <c:axId val="1166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2480"/>
        <c:crosses val="autoZero"/>
        <c:auto val="1"/>
        <c:lblAlgn val="ctr"/>
        <c:lblOffset val="100"/>
        <c:noMultiLvlLbl val="0"/>
      </c:catAx>
      <c:valAx>
        <c:axId val="11669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094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13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</c:v>
                </c:pt>
                <c:pt idx="1">
                  <c:v>11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11424"/>
        <c:axId val="116712960"/>
      </c:barChart>
      <c:catAx>
        <c:axId val="1167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2960"/>
        <c:crosses val="autoZero"/>
        <c:auto val="1"/>
        <c:lblAlgn val="ctr"/>
        <c:lblOffset val="100"/>
        <c:noMultiLvlLbl val="0"/>
      </c:catAx>
      <c:valAx>
        <c:axId val="116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14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58</c:v>
                </c:pt>
                <c:pt idx="1">
                  <c:v>44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66</c:v>
                </c:pt>
                <c:pt idx="1">
                  <c:v>62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23104"/>
        <c:axId val="117024640"/>
      </c:barChart>
      <c:catAx>
        <c:axId val="11702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4640"/>
        <c:crosses val="autoZero"/>
        <c:auto val="1"/>
        <c:lblAlgn val="ctr"/>
        <c:lblOffset val="100"/>
        <c:noMultiLvlLbl val="0"/>
      </c:catAx>
      <c:valAx>
        <c:axId val="11702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31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2.0912416315825801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2.0843398440196013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2.2913934709089654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2.6226792739319484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2.4363310097315205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2.2982952584719443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2.3120988335979016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2.7676168127545036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2.9815722272068466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3.4992062944302571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3.4025812685485537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3.5544205949340881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4.141072537787287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4.782938781144316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4.2791082890468628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2.2223755952791775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1.5805093519221478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0.98005383394299117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451008"/>
        <c:axId val="117456896"/>
      </c:barChart>
      <c:catAx>
        <c:axId val="1174510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456896"/>
        <c:crosses val="autoZero"/>
        <c:auto val="1"/>
        <c:lblAlgn val="ctr"/>
        <c:lblOffset val="100"/>
        <c:noMultiLvlLbl val="0"/>
      </c:catAx>
      <c:valAx>
        <c:axId val="1174568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451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2.1395541445234314</c:v>
                </c:pt>
                <c:pt idx="1">
                  <c:v>2.2085720201532197</c:v>
                </c:pt>
                <c:pt idx="2">
                  <c:v>2.7193042998136518</c:v>
                </c:pt>
                <c:pt idx="3">
                  <c:v>2.9746704396438681</c:v>
                </c:pt>
                <c:pt idx="4">
                  <c:v>2.5191524604872662</c:v>
                </c:pt>
                <c:pt idx="5">
                  <c:v>2.8780454137621643</c:v>
                </c:pt>
                <c:pt idx="6">
                  <c:v>2.6985989371247152</c:v>
                </c:pt>
                <c:pt idx="7">
                  <c:v>3.1334115535923801</c:v>
                </c:pt>
                <c:pt idx="8">
                  <c:v>3.3749741182966386</c:v>
                </c:pt>
                <c:pt idx="9">
                  <c:v>3.6510456208157911</c:v>
                </c:pt>
                <c:pt idx="10">
                  <c:v>3.5199116571191937</c:v>
                </c:pt>
                <c:pt idx="11">
                  <c:v>3.1610187038442956</c:v>
                </c:pt>
                <c:pt idx="12">
                  <c:v>3.7545724342604734</c:v>
                </c:pt>
                <c:pt idx="13">
                  <c:v>4.265304713920905</c:v>
                </c:pt>
                <c:pt idx="14">
                  <c:v>3.7614742218234518</c:v>
                </c:pt>
                <c:pt idx="15">
                  <c:v>1.5114914762923597</c:v>
                </c:pt>
                <c:pt idx="16">
                  <c:v>1.0076609841949065</c:v>
                </c:pt>
                <c:pt idx="17">
                  <c:v>0.39340189108979223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485568"/>
        <c:axId val="117487104"/>
      </c:barChart>
      <c:catAx>
        <c:axId val="1174855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487104"/>
        <c:crosses val="autoZero"/>
        <c:auto val="1"/>
        <c:lblAlgn val="ctr"/>
        <c:lblOffset val="100"/>
        <c:noMultiLvlLbl val="0"/>
      </c:catAx>
      <c:valAx>
        <c:axId val="1174871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4855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0.37872810478144237</c:v>
                </c:pt>
                <c:pt idx="1">
                  <c:v>0.43824054536601198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1.9094208616064385</c:v>
                </c:pt>
                <c:pt idx="1">
                  <c:v>1.3634150300275929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10.541265583083478</c:v>
                </c:pt>
                <c:pt idx="1">
                  <c:v>6.63853270572959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27.726053337541423</c:v>
                </c:pt>
                <c:pt idx="1">
                  <c:v>22.804739490342477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45.557834937667671</c:v>
                </c:pt>
                <c:pt idx="1">
                  <c:v>57.945138776172698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6.5172794697806529</c:v>
                </c:pt>
                <c:pt idx="1">
                  <c:v>3.5870800194773573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7.3694177055388987</c:v>
                </c:pt>
                <c:pt idx="1">
                  <c:v>7.2228534328842713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568640"/>
        <c:axId val="117570176"/>
      </c:barChart>
      <c:catAx>
        <c:axId val="11756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70176"/>
        <c:crosses val="autoZero"/>
        <c:auto val="1"/>
        <c:lblAlgn val="ctr"/>
        <c:lblOffset val="100"/>
        <c:noMultiLvlLbl val="0"/>
      </c:catAx>
      <c:valAx>
        <c:axId val="117570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686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32.002524854031876</c:v>
                </c:pt>
                <c:pt idx="1">
                  <c:v>28.014932640805064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35.489979485560994</c:v>
                </c:pt>
                <c:pt idx="1">
                  <c:v>39.539035870800191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31.986744516332649</c:v>
                </c:pt>
                <c:pt idx="1">
                  <c:v>32.024022074338582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0.5207511440744832</c:v>
                </c:pt>
                <c:pt idx="1">
                  <c:v>0.42200941405615966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691904"/>
        <c:axId val="117693440"/>
      </c:barChart>
      <c:catAx>
        <c:axId val="11769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93440"/>
        <c:crosses val="autoZero"/>
        <c:auto val="1"/>
        <c:lblAlgn val="ctr"/>
        <c:lblOffset val="100"/>
        <c:noMultiLvlLbl val="0"/>
      </c:catAx>
      <c:valAx>
        <c:axId val="117693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91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884</c:v>
                </c:pt>
                <c:pt idx="1">
                  <c:v>770</c:v>
                </c:pt>
                <c:pt idx="2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939</c:v>
                </c:pt>
                <c:pt idx="1">
                  <c:v>812</c:v>
                </c:pt>
                <c:pt idx="2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99232"/>
        <c:axId val="113600768"/>
      </c:barChart>
      <c:catAx>
        <c:axId val="1135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600768"/>
        <c:crosses val="autoZero"/>
        <c:auto val="1"/>
        <c:lblAlgn val="ctr"/>
        <c:lblOffset val="100"/>
        <c:noMultiLvlLbl val="0"/>
      </c:catAx>
      <c:valAx>
        <c:axId val="1136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99232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12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12</c:v>
                </c:pt>
                <c:pt idx="3">
                  <c:v>29</c:v>
                </c:pt>
                <c:pt idx="4">
                  <c:v>22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7720960"/>
        <c:axId val="117722496"/>
      </c:barChart>
      <c:catAx>
        <c:axId val="1177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22496"/>
        <c:crosses val="autoZero"/>
        <c:auto val="1"/>
        <c:lblAlgn val="ctr"/>
        <c:lblOffset val="100"/>
        <c:noMultiLvlLbl val="0"/>
      </c:catAx>
      <c:valAx>
        <c:axId val="117722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20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1.4</c:v>
                </c:pt>
                <c:pt idx="1">
                  <c:v>1.22</c:v>
                </c:pt>
                <c:pt idx="3">
                  <c:v>0.82</c:v>
                </c:pt>
                <c:pt idx="4">
                  <c:v>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7771648"/>
        <c:axId val="117785728"/>
      </c:barChart>
      <c:catAx>
        <c:axId val="11777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785728"/>
        <c:crosses val="autoZero"/>
        <c:auto val="1"/>
        <c:lblAlgn val="ctr"/>
        <c:lblOffset val="100"/>
        <c:noMultiLvlLbl val="0"/>
      </c:catAx>
      <c:valAx>
        <c:axId val="1177857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7716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10</c:v>
                </c:pt>
                <c:pt idx="1">
                  <c:v>60.109041344843249</c:v>
                </c:pt>
                <c:pt idx="2">
                  <c:v>14.779499404052443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90</c:v>
                </c:pt>
                <c:pt idx="1">
                  <c:v>39.890958655156751</c:v>
                </c:pt>
                <c:pt idx="2">
                  <c:v>85.220500595947556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824896"/>
        <c:axId val="117826688"/>
      </c:barChart>
      <c:catAx>
        <c:axId val="117824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26688"/>
        <c:crosses val="autoZero"/>
        <c:auto val="1"/>
        <c:lblAlgn val="ctr"/>
        <c:lblOffset val="100"/>
        <c:noMultiLvlLbl val="0"/>
      </c:catAx>
      <c:valAx>
        <c:axId val="117826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248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63</c:v>
                </c:pt>
                <c:pt idx="1">
                  <c:v>57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67</c:v>
                </c:pt>
                <c:pt idx="1">
                  <c:v>53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95168"/>
        <c:axId val="117896704"/>
      </c:barChart>
      <c:catAx>
        <c:axId val="11789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96704"/>
        <c:crosses val="autoZero"/>
        <c:auto val="1"/>
        <c:lblAlgn val="ctr"/>
        <c:lblOffset val="100"/>
        <c:noMultiLvlLbl val="0"/>
      </c:catAx>
      <c:valAx>
        <c:axId val="117896704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89516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151</c:v>
                </c:pt>
                <c:pt idx="1">
                  <c:v>166</c:v>
                </c:pt>
                <c:pt idx="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138</c:v>
                </c:pt>
                <c:pt idx="1">
                  <c:v>184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006144"/>
        <c:axId val="118007680"/>
      </c:barChart>
      <c:catAx>
        <c:axId val="1180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007680"/>
        <c:crosses val="autoZero"/>
        <c:auto val="1"/>
        <c:lblAlgn val="ctr"/>
        <c:lblOffset val="100"/>
        <c:noMultiLvlLbl val="0"/>
      </c:catAx>
      <c:valAx>
        <c:axId val="11800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00614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26.892109500805152</c:v>
                </c:pt>
                <c:pt idx="1">
                  <c:v>32.532104050049391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27.737520128824478</c:v>
                </c:pt>
                <c:pt idx="1">
                  <c:v>29.107672044781037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16.706924315619968</c:v>
                </c:pt>
                <c:pt idx="1">
                  <c:v>17.352650642081002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12.037037037037036</c:v>
                </c:pt>
                <c:pt idx="1">
                  <c:v>11.491603556140928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8.454106280193237</c:v>
                </c:pt>
                <c:pt idx="1">
                  <c:v>5.4988475469213043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8.1723027375201287</c:v>
                </c:pt>
                <c:pt idx="1">
                  <c:v>4.0171221600263411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8088832"/>
        <c:axId val="118090368"/>
      </c:barChart>
      <c:catAx>
        <c:axId val="118088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090368"/>
        <c:crosses val="autoZero"/>
        <c:auto val="1"/>
        <c:lblAlgn val="ctr"/>
        <c:lblOffset val="100"/>
        <c:noMultiLvlLbl val="0"/>
      </c:catAx>
      <c:valAx>
        <c:axId val="1180903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0888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52.7</c:v>
                </c:pt>
                <c:pt idx="1">
                  <c:v>38.340000000000003</c:v>
                </c:pt>
                <c:pt idx="2">
                  <c:v>6.57</c:v>
                </c:pt>
                <c:pt idx="3">
                  <c:v>1.55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55.54</c:v>
                </c:pt>
                <c:pt idx="1">
                  <c:v>33.159999999999997</c:v>
                </c:pt>
                <c:pt idx="2">
                  <c:v>7.97</c:v>
                </c:pt>
                <c:pt idx="3">
                  <c:v>2.4700000000000002</c:v>
                </c:pt>
                <c:pt idx="4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8128000"/>
        <c:axId val="118166656"/>
      </c:barChart>
      <c:catAx>
        <c:axId val="11812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66656"/>
        <c:crosses val="autoZero"/>
        <c:auto val="1"/>
        <c:lblAlgn val="ctr"/>
        <c:lblOffset val="100"/>
        <c:noMultiLvlLbl val="0"/>
      </c:catAx>
      <c:valAx>
        <c:axId val="118166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280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53473</c:v>
                </c:pt>
                <c:pt idx="1">
                  <c:v>59672</c:v>
                </c:pt>
                <c:pt idx="2">
                  <c:v>67075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96096"/>
        <c:axId val="118197632"/>
      </c:barChart>
      <c:catAx>
        <c:axId val="11819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97632"/>
        <c:crosses val="autoZero"/>
        <c:auto val="1"/>
        <c:lblAlgn val="ctr"/>
        <c:lblOffset val="100"/>
        <c:noMultiLvlLbl val="0"/>
      </c:catAx>
      <c:valAx>
        <c:axId val="11819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96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1570</c:v>
                </c:pt>
                <c:pt idx="1">
                  <c:v>1592</c:v>
                </c:pt>
                <c:pt idx="2">
                  <c:v>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1917</c:v>
                </c:pt>
                <c:pt idx="1">
                  <c:v>1938</c:v>
                </c:pt>
                <c:pt idx="2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37056"/>
        <c:axId val="118238592"/>
      </c:barChart>
      <c:catAx>
        <c:axId val="11823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238592"/>
        <c:crosses val="autoZero"/>
        <c:auto val="1"/>
        <c:lblAlgn val="ctr"/>
        <c:lblOffset val="100"/>
        <c:noMultiLvlLbl val="0"/>
      </c:catAx>
      <c:valAx>
        <c:axId val="11823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2370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32.299999999999997</c:v>
                </c:pt>
                <c:pt idx="1">
                  <c:v>26</c:v>
                </c:pt>
                <c:pt idx="2">
                  <c:v>4.5</c:v>
                </c:pt>
                <c:pt idx="3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59.8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86.36363636363636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13.636363636363635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8450048"/>
        <c:axId val="118451584"/>
      </c:barChart>
      <c:catAx>
        <c:axId val="11845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451584"/>
        <c:crosses val="autoZero"/>
        <c:auto val="1"/>
        <c:lblAlgn val="ctr"/>
        <c:lblOffset val="100"/>
        <c:noMultiLvlLbl val="0"/>
      </c:catAx>
      <c:valAx>
        <c:axId val="1184515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45004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12.2</c:v>
                </c:pt>
                <c:pt idx="1">
                  <c:v>3.9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82688"/>
        <c:axId val="118884224"/>
      </c:barChart>
      <c:catAx>
        <c:axId val="11888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84224"/>
        <c:crosses val="autoZero"/>
        <c:auto val="1"/>
        <c:lblAlgn val="ctr"/>
        <c:lblOffset val="100"/>
        <c:noMultiLvlLbl val="0"/>
      </c:catAx>
      <c:valAx>
        <c:axId val="1188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8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6.3</c:v>
                </c:pt>
                <c:pt idx="1">
                  <c:v>0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917376"/>
        <c:axId val="118919168"/>
      </c:barChart>
      <c:catAx>
        <c:axId val="11891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19168"/>
        <c:crosses val="autoZero"/>
        <c:auto val="1"/>
        <c:lblAlgn val="ctr"/>
        <c:lblOffset val="100"/>
        <c:noMultiLvlLbl val="0"/>
      </c:catAx>
      <c:valAx>
        <c:axId val="11891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15.87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14.93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245056"/>
        <c:axId val="119255040"/>
      </c:barChart>
      <c:catAx>
        <c:axId val="11924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55040"/>
        <c:crosses val="autoZero"/>
        <c:auto val="1"/>
        <c:lblAlgn val="ctr"/>
        <c:lblOffset val="100"/>
        <c:noMultiLvlLbl val="0"/>
      </c:catAx>
      <c:valAx>
        <c:axId val="11925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2450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2219</c:v>
                </c:pt>
                <c:pt idx="1">
                  <c:v>2488</c:v>
                </c:pt>
                <c:pt idx="2">
                  <c:v>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10</c:v>
                </c:pt>
                <c:pt idx="1">
                  <c:v>63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10592"/>
        <c:axId val="119328768"/>
      </c:barChart>
      <c:catAx>
        <c:axId val="11931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28768"/>
        <c:crosses val="autoZero"/>
        <c:auto val="1"/>
        <c:lblAlgn val="ctr"/>
        <c:lblOffset val="100"/>
        <c:noMultiLvlLbl val="0"/>
      </c:catAx>
      <c:valAx>
        <c:axId val="119328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31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17615</c:v>
                </c:pt>
                <c:pt idx="1">
                  <c:v>16298</c:v>
                </c:pt>
                <c:pt idx="2">
                  <c:v>31095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64</c:v>
                </c:pt>
                <c:pt idx="1">
                  <c:v>182</c:v>
                </c:pt>
                <c:pt idx="2">
                  <c:v>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638656"/>
        <c:axId val="119652736"/>
      </c:barChart>
      <c:catAx>
        <c:axId val="11963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52736"/>
        <c:crosses val="autoZero"/>
        <c:auto val="1"/>
        <c:lblAlgn val="ctr"/>
        <c:lblOffset val="100"/>
        <c:noMultiLvlLbl val="0"/>
      </c:catAx>
      <c:valAx>
        <c:axId val="119652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63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7.9</c:v>
                </c:pt>
                <c:pt idx="1">
                  <c:v>6.6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6.4</c:v>
                </c:pt>
                <c:pt idx="1">
                  <c:v>2.9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700480"/>
        <c:axId val="119714560"/>
      </c:barChart>
      <c:catAx>
        <c:axId val="11970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14560"/>
        <c:crosses val="autoZero"/>
        <c:auto val="1"/>
        <c:lblAlgn val="ctr"/>
        <c:lblOffset val="100"/>
        <c:noMultiLvlLbl val="0"/>
      </c:catAx>
      <c:valAx>
        <c:axId val="1197145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70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20.5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24.2</c:v>
                </c:pt>
                <c:pt idx="1">
                  <c:v>24.9</c:v>
                </c:pt>
                <c:pt idx="2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942528"/>
        <c:axId val="119948416"/>
      </c:barChart>
      <c:catAx>
        <c:axId val="11994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48416"/>
        <c:crosses val="autoZero"/>
        <c:auto val="1"/>
        <c:lblAlgn val="ctr"/>
        <c:lblOffset val="100"/>
        <c:noMultiLvlLbl val="0"/>
      </c:catAx>
      <c:valAx>
        <c:axId val="119948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425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1976.34</c:v>
                </c:pt>
                <c:pt idx="1">
                  <c:v>711.66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270208"/>
        <c:axId val="120288384"/>
      </c:barChart>
      <c:catAx>
        <c:axId val="12027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88384"/>
        <c:crosses val="autoZero"/>
        <c:auto val="1"/>
        <c:lblAlgn val="ctr"/>
        <c:lblOffset val="100"/>
        <c:noMultiLvlLbl val="0"/>
      </c:catAx>
      <c:valAx>
        <c:axId val="12028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70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121</c:v>
                </c:pt>
                <c:pt idx="1">
                  <c:v>115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126</c:v>
                </c:pt>
                <c:pt idx="1">
                  <c:v>122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471936"/>
        <c:axId val="120473472"/>
      </c:barChart>
      <c:catAx>
        <c:axId val="1204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73472"/>
        <c:crosses val="autoZero"/>
        <c:auto val="1"/>
        <c:lblAlgn val="ctr"/>
        <c:lblOffset val="100"/>
        <c:noMultiLvlLbl val="0"/>
      </c:catAx>
      <c:valAx>
        <c:axId val="12047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71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18.600000000000001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64.8</c:v>
                </c:pt>
                <c:pt idx="1">
                  <c:v>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421952"/>
        <c:axId val="115423488"/>
      </c:barChart>
      <c:catAx>
        <c:axId val="11542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423488"/>
        <c:crosses val="autoZero"/>
        <c:auto val="1"/>
        <c:lblAlgn val="ctr"/>
        <c:lblOffset val="100"/>
        <c:noMultiLvlLbl val="0"/>
      </c:catAx>
      <c:valAx>
        <c:axId val="115423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219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210</c:v>
                </c:pt>
                <c:pt idx="1">
                  <c:v>241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231</c:v>
                </c:pt>
                <c:pt idx="1">
                  <c:v>283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297792"/>
        <c:axId val="123299328"/>
      </c:barChart>
      <c:catAx>
        <c:axId val="12329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99328"/>
        <c:crosses val="autoZero"/>
        <c:auto val="1"/>
        <c:lblAlgn val="ctr"/>
        <c:lblOffset val="100"/>
        <c:noMultiLvlLbl val="0"/>
      </c:catAx>
      <c:valAx>
        <c:axId val="12329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97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58</c:v>
                </c:pt>
                <c:pt idx="1">
                  <c:v>67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22</c:v>
                </c:pt>
                <c:pt idx="1">
                  <c:v>26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35040"/>
        <c:axId val="123336576"/>
      </c:barChart>
      <c:catAx>
        <c:axId val="1233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36576"/>
        <c:crosses val="autoZero"/>
        <c:auto val="1"/>
        <c:lblAlgn val="ctr"/>
        <c:lblOffset val="100"/>
        <c:noMultiLvlLbl val="0"/>
      </c:catAx>
      <c:valAx>
        <c:axId val="12333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35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884</c:v>
                </c:pt>
                <c:pt idx="1">
                  <c:v>770</c:v>
                </c:pt>
                <c:pt idx="2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939</c:v>
                </c:pt>
                <c:pt idx="1">
                  <c:v>812</c:v>
                </c:pt>
                <c:pt idx="2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72288"/>
        <c:axId val="123373824"/>
      </c:barChart>
      <c:catAx>
        <c:axId val="1233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73824"/>
        <c:crosses val="autoZero"/>
        <c:auto val="1"/>
        <c:lblAlgn val="ctr"/>
        <c:lblOffset val="100"/>
        <c:noMultiLvlLbl val="0"/>
      </c:catAx>
      <c:valAx>
        <c:axId val="12337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722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59.8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18.600000000000001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64.8</c:v>
                </c:pt>
                <c:pt idx="1">
                  <c:v>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3540608"/>
        <c:axId val="123542144"/>
      </c:barChart>
      <c:catAx>
        <c:axId val="1235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542144"/>
        <c:crosses val="autoZero"/>
        <c:auto val="1"/>
        <c:lblAlgn val="ctr"/>
        <c:lblOffset val="100"/>
        <c:noMultiLvlLbl val="0"/>
      </c:catAx>
      <c:valAx>
        <c:axId val="123542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5406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3602432"/>
        <c:axId val="123603968"/>
      </c:barChart>
      <c:catAx>
        <c:axId val="12360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603968"/>
        <c:crosses val="autoZero"/>
        <c:auto val="1"/>
        <c:lblAlgn val="ctr"/>
        <c:lblOffset val="100"/>
        <c:noMultiLvlLbl val="0"/>
      </c:catAx>
      <c:valAx>
        <c:axId val="12360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60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38</c:v>
                </c:pt>
                <c:pt idx="1">
                  <c:v>69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26</c:v>
                </c:pt>
                <c:pt idx="1">
                  <c:v>93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44544"/>
        <c:axId val="123679104"/>
      </c:barChart>
      <c:catAx>
        <c:axId val="12364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679104"/>
        <c:crosses val="autoZero"/>
        <c:auto val="1"/>
        <c:lblAlgn val="ctr"/>
        <c:lblOffset val="100"/>
        <c:noMultiLvlLbl val="0"/>
      </c:catAx>
      <c:valAx>
        <c:axId val="12367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44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11</c:v>
                </c:pt>
                <c:pt idx="1">
                  <c:v>24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18</c:v>
                </c:pt>
                <c:pt idx="1">
                  <c:v>19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02272"/>
        <c:axId val="123724544"/>
      </c:barChart>
      <c:catAx>
        <c:axId val="12370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724544"/>
        <c:crosses val="autoZero"/>
        <c:auto val="1"/>
        <c:lblAlgn val="ctr"/>
        <c:lblOffset val="100"/>
        <c:noMultiLvlLbl val="0"/>
      </c:catAx>
      <c:valAx>
        <c:axId val="12372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02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1890</c:v>
                </c:pt>
                <c:pt idx="1">
                  <c:v>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759616"/>
        <c:axId val="123769600"/>
      </c:barChart>
      <c:catAx>
        <c:axId val="12375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769600"/>
        <c:crosses val="autoZero"/>
        <c:auto val="1"/>
        <c:lblAlgn val="ctr"/>
        <c:lblOffset val="100"/>
        <c:noMultiLvlLbl val="0"/>
      </c:catAx>
      <c:valAx>
        <c:axId val="12376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59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2242</c:v>
                </c:pt>
                <c:pt idx="1">
                  <c:v>2109</c:v>
                </c:pt>
                <c:pt idx="2">
                  <c:v>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05152"/>
        <c:axId val="123906688"/>
      </c:barChart>
      <c:catAx>
        <c:axId val="1239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06688"/>
        <c:crosses val="autoZero"/>
        <c:auto val="1"/>
        <c:lblAlgn val="ctr"/>
        <c:lblOffset val="100"/>
        <c:noMultiLvlLbl val="0"/>
      </c:catAx>
      <c:valAx>
        <c:axId val="12390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0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27.5</c:v>
                </c:pt>
                <c:pt idx="1">
                  <c:v>24.7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72.5</c:v>
                </c:pt>
                <c:pt idx="1">
                  <c:v>75.3</c:v>
                </c:pt>
                <c:pt idx="2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452160"/>
        <c:axId val="115462144"/>
      </c:barChart>
      <c:catAx>
        <c:axId val="1154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62144"/>
        <c:crosses val="autoZero"/>
        <c:auto val="1"/>
        <c:lblAlgn val="ctr"/>
        <c:lblOffset val="100"/>
        <c:noMultiLvlLbl val="0"/>
      </c:catAx>
      <c:valAx>
        <c:axId val="115462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452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24</c:v>
                </c:pt>
                <c:pt idx="1">
                  <c:v>26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38304"/>
        <c:axId val="123939840"/>
      </c:barChart>
      <c:catAx>
        <c:axId val="123938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39840"/>
        <c:crosses val="autoZero"/>
        <c:auto val="1"/>
        <c:lblAlgn val="ctr"/>
        <c:lblOffset val="100"/>
        <c:noMultiLvlLbl val="0"/>
      </c:catAx>
      <c:valAx>
        <c:axId val="123939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38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24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30432"/>
        <c:axId val="124131968"/>
      </c:barChart>
      <c:catAx>
        <c:axId val="124130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31968"/>
        <c:crosses val="autoZero"/>
        <c:auto val="1"/>
        <c:lblAlgn val="ctr"/>
        <c:lblOffset val="100"/>
        <c:noMultiLvlLbl val="0"/>
      </c:catAx>
      <c:valAx>
        <c:axId val="124131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30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4609</c:v>
                </c:pt>
                <c:pt idx="1">
                  <c:v>4408</c:v>
                </c:pt>
                <c:pt idx="2">
                  <c:v>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56928"/>
        <c:axId val="124166912"/>
      </c:barChart>
      <c:catAx>
        <c:axId val="12415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66912"/>
        <c:crosses val="autoZero"/>
        <c:auto val="1"/>
        <c:lblAlgn val="ctr"/>
        <c:lblOffset val="100"/>
        <c:noMultiLvlLbl val="0"/>
      </c:catAx>
      <c:valAx>
        <c:axId val="12416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5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16.826558078542341</c:v>
                </c:pt>
                <c:pt idx="1">
                  <c:v>58.389122782800754</c:v>
                </c:pt>
                <c:pt idx="2">
                  <c:v>24.784319138656912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19</c:v>
                </c:pt>
                <c:pt idx="1">
                  <c:v>16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371712"/>
        <c:axId val="124373248"/>
      </c:barChart>
      <c:catAx>
        <c:axId val="1243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73248"/>
        <c:crosses val="autoZero"/>
        <c:auto val="1"/>
        <c:lblAlgn val="ctr"/>
        <c:lblOffset val="100"/>
        <c:noMultiLvlLbl val="0"/>
      </c:catAx>
      <c:valAx>
        <c:axId val="12437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37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421248"/>
        <c:axId val="124422784"/>
      </c:barChart>
      <c:catAx>
        <c:axId val="12442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22784"/>
        <c:crosses val="autoZero"/>
        <c:auto val="1"/>
        <c:lblAlgn val="ctr"/>
        <c:lblOffset val="100"/>
        <c:noMultiLvlLbl val="0"/>
      </c:catAx>
      <c:valAx>
        <c:axId val="12442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42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87.5</c:v>
                </c:pt>
                <c:pt idx="1">
                  <c:v>119.6</c:v>
                </c:pt>
                <c:pt idx="2">
                  <c:v>114.8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95.9</c:v>
                </c:pt>
                <c:pt idx="1">
                  <c:v>125</c:v>
                </c:pt>
                <c:pt idx="2">
                  <c:v>127.9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40416"/>
        <c:axId val="124541952"/>
      </c:barChart>
      <c:catAx>
        <c:axId val="12454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41952"/>
        <c:crosses val="autoZero"/>
        <c:auto val="1"/>
        <c:lblAlgn val="ctr"/>
        <c:lblOffset val="100"/>
        <c:noMultiLvlLbl val="0"/>
      </c:catAx>
      <c:valAx>
        <c:axId val="124541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40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759</c:v>
                </c:pt>
                <c:pt idx="1">
                  <c:v>623</c:v>
                </c:pt>
                <c:pt idx="2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51872"/>
        <c:axId val="124753408"/>
      </c:barChart>
      <c:catAx>
        <c:axId val="1247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3408"/>
        <c:crosses val="autoZero"/>
        <c:auto val="1"/>
        <c:lblAlgn val="ctr"/>
        <c:lblOffset val="100"/>
        <c:noMultiLvlLbl val="0"/>
      </c:catAx>
      <c:valAx>
        <c:axId val="12475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13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</c:v>
                </c:pt>
                <c:pt idx="1">
                  <c:v>11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84640"/>
        <c:axId val="124786176"/>
      </c:barChart>
      <c:catAx>
        <c:axId val="12478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86176"/>
        <c:crosses val="autoZero"/>
        <c:auto val="1"/>
        <c:lblAlgn val="ctr"/>
        <c:lblOffset val="100"/>
        <c:noMultiLvlLbl val="0"/>
      </c:catAx>
      <c:valAx>
        <c:axId val="12478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84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58</c:v>
                </c:pt>
                <c:pt idx="1">
                  <c:v>44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66</c:v>
                </c:pt>
                <c:pt idx="1">
                  <c:v>62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34176"/>
        <c:axId val="124835712"/>
      </c:barChart>
      <c:catAx>
        <c:axId val="12483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35712"/>
        <c:crosses val="autoZero"/>
        <c:auto val="1"/>
        <c:lblAlgn val="ctr"/>
        <c:lblOffset val="100"/>
        <c:noMultiLvlLbl val="0"/>
      </c:catAx>
      <c:valAx>
        <c:axId val="12483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34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542656"/>
        <c:axId val="115552640"/>
      </c:barChart>
      <c:catAx>
        <c:axId val="1155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552640"/>
        <c:crosses val="autoZero"/>
        <c:auto val="1"/>
        <c:lblAlgn val="ctr"/>
        <c:lblOffset val="100"/>
        <c:noMultiLvlLbl val="0"/>
      </c:catAx>
      <c:valAx>
        <c:axId val="11555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5426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2.0912416315825801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2.0843398440196013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2.2913934709089654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2.6226792739319484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2.4363310097315205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2.2982952584719443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2.3120988335979016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2.7676168127545036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2.9815722272068466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3.4992062944302571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3.4025812685485537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3.5544205949340881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4.141072537787287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4.782938781144316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4.2791082890468628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2.2223755952791775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1.5805093519221478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0.98005383394299117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241600"/>
        <c:axId val="125255680"/>
      </c:barChart>
      <c:catAx>
        <c:axId val="1252416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5255680"/>
        <c:crosses val="autoZero"/>
        <c:auto val="1"/>
        <c:lblAlgn val="ctr"/>
        <c:lblOffset val="100"/>
        <c:noMultiLvlLbl val="0"/>
      </c:catAx>
      <c:valAx>
        <c:axId val="1252556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52416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2.1395541445234314</c:v>
                </c:pt>
                <c:pt idx="1">
                  <c:v>2.2085720201532197</c:v>
                </c:pt>
                <c:pt idx="2">
                  <c:v>2.7193042998136518</c:v>
                </c:pt>
                <c:pt idx="3">
                  <c:v>2.9746704396438681</c:v>
                </c:pt>
                <c:pt idx="4">
                  <c:v>2.5191524604872662</c:v>
                </c:pt>
                <c:pt idx="5">
                  <c:v>2.8780454137621643</c:v>
                </c:pt>
                <c:pt idx="6">
                  <c:v>2.6985989371247152</c:v>
                </c:pt>
                <c:pt idx="7">
                  <c:v>3.1334115535923801</c:v>
                </c:pt>
                <c:pt idx="8">
                  <c:v>3.3749741182966386</c:v>
                </c:pt>
                <c:pt idx="9">
                  <c:v>3.6510456208157911</c:v>
                </c:pt>
                <c:pt idx="10">
                  <c:v>3.5199116571191937</c:v>
                </c:pt>
                <c:pt idx="11">
                  <c:v>3.1610187038442956</c:v>
                </c:pt>
                <c:pt idx="12">
                  <c:v>3.7545724342604734</c:v>
                </c:pt>
                <c:pt idx="13">
                  <c:v>4.265304713920905</c:v>
                </c:pt>
                <c:pt idx="14">
                  <c:v>3.7614742218234518</c:v>
                </c:pt>
                <c:pt idx="15">
                  <c:v>1.5114914762923597</c:v>
                </c:pt>
                <c:pt idx="16">
                  <c:v>1.0076609841949065</c:v>
                </c:pt>
                <c:pt idx="17">
                  <c:v>0.39340189108979223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262848"/>
        <c:axId val="125272832"/>
      </c:barChart>
      <c:catAx>
        <c:axId val="1252628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272832"/>
        <c:crosses val="autoZero"/>
        <c:auto val="1"/>
        <c:lblAlgn val="ctr"/>
        <c:lblOffset val="100"/>
        <c:noMultiLvlLbl val="0"/>
      </c:catAx>
      <c:valAx>
        <c:axId val="1252728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62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0.37872810478144237</c:v>
                </c:pt>
                <c:pt idx="1">
                  <c:v>0.43824054536601198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1.9094208616064385</c:v>
                </c:pt>
                <c:pt idx="1">
                  <c:v>1.3634150300275929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10.541265583083478</c:v>
                </c:pt>
                <c:pt idx="1">
                  <c:v>6.63853270572959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27.726053337541423</c:v>
                </c:pt>
                <c:pt idx="1">
                  <c:v>22.804739490342477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45.557834937667671</c:v>
                </c:pt>
                <c:pt idx="1">
                  <c:v>57.945138776172698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6.5172794697806529</c:v>
                </c:pt>
                <c:pt idx="1">
                  <c:v>3.5870800194773573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7.3694177055388987</c:v>
                </c:pt>
                <c:pt idx="1">
                  <c:v>7.2228534328842713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400192"/>
        <c:axId val="125401728"/>
      </c:barChart>
      <c:catAx>
        <c:axId val="12540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401728"/>
        <c:crosses val="autoZero"/>
        <c:auto val="1"/>
        <c:lblAlgn val="ctr"/>
        <c:lblOffset val="100"/>
        <c:noMultiLvlLbl val="0"/>
      </c:catAx>
      <c:valAx>
        <c:axId val="125401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400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32.002524854031876</c:v>
                </c:pt>
                <c:pt idx="1">
                  <c:v>28.014932640805064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35.489979485560994</c:v>
                </c:pt>
                <c:pt idx="1">
                  <c:v>39.539035870800191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31.986744516332649</c:v>
                </c:pt>
                <c:pt idx="1">
                  <c:v>32.024022074338582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0.5207511440744832</c:v>
                </c:pt>
                <c:pt idx="1">
                  <c:v>0.42200941405615966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552128"/>
        <c:axId val="125553664"/>
      </c:barChart>
      <c:catAx>
        <c:axId val="12555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53664"/>
        <c:crosses val="autoZero"/>
        <c:auto val="1"/>
        <c:lblAlgn val="ctr"/>
        <c:lblOffset val="100"/>
        <c:noMultiLvlLbl val="0"/>
      </c:catAx>
      <c:valAx>
        <c:axId val="12555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52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12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12</c:v>
                </c:pt>
                <c:pt idx="3">
                  <c:v>29</c:v>
                </c:pt>
                <c:pt idx="4">
                  <c:v>22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613952"/>
        <c:axId val="125615488"/>
      </c:barChart>
      <c:catAx>
        <c:axId val="125613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15488"/>
        <c:crosses val="autoZero"/>
        <c:auto val="1"/>
        <c:lblAlgn val="ctr"/>
        <c:lblOffset val="100"/>
        <c:noMultiLvlLbl val="0"/>
      </c:catAx>
      <c:valAx>
        <c:axId val="125615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1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</c:v>
                </c:pt>
                <c:pt idx="1">
                  <c:v>1.22</c:v>
                </c:pt>
                <c:pt idx="3">
                  <c:v>0.82</c:v>
                </c:pt>
                <c:pt idx="4">
                  <c:v>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5705600"/>
        <c:axId val="125711488"/>
      </c:barChart>
      <c:catAx>
        <c:axId val="12570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11488"/>
        <c:crosses val="autoZero"/>
        <c:auto val="1"/>
        <c:lblAlgn val="ctr"/>
        <c:lblOffset val="100"/>
        <c:noMultiLvlLbl val="0"/>
      </c:catAx>
      <c:valAx>
        <c:axId val="12571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05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10</c:v>
                </c:pt>
                <c:pt idx="1">
                  <c:v>60.109041344843249</c:v>
                </c:pt>
                <c:pt idx="2">
                  <c:v>14.779499404052443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90</c:v>
                </c:pt>
                <c:pt idx="1">
                  <c:v>39.890958655156751</c:v>
                </c:pt>
                <c:pt idx="2">
                  <c:v>85.220500595947556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233984"/>
        <c:axId val="126239872"/>
      </c:barChart>
      <c:catAx>
        <c:axId val="126233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239872"/>
        <c:crosses val="autoZero"/>
        <c:auto val="1"/>
        <c:lblAlgn val="ctr"/>
        <c:lblOffset val="100"/>
        <c:noMultiLvlLbl val="0"/>
      </c:catAx>
      <c:valAx>
        <c:axId val="1262398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233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31.7</c:v>
                </c:pt>
                <c:pt idx="1">
                  <c:v>49</c:v>
                </c:pt>
                <c:pt idx="2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00384"/>
        <c:axId val="126401920"/>
      </c:barChart>
      <c:catAx>
        <c:axId val="126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01920"/>
        <c:crosses val="autoZero"/>
        <c:auto val="1"/>
        <c:lblAlgn val="ctr"/>
        <c:lblOffset val="100"/>
        <c:noMultiLvlLbl val="0"/>
      </c:catAx>
      <c:valAx>
        <c:axId val="1264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40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63</c:v>
                </c:pt>
                <c:pt idx="1">
                  <c:v>57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67</c:v>
                </c:pt>
                <c:pt idx="1">
                  <c:v>53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71424"/>
        <c:axId val="126872960"/>
      </c:barChart>
      <c:catAx>
        <c:axId val="12687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72960"/>
        <c:crosses val="autoZero"/>
        <c:auto val="1"/>
        <c:lblAlgn val="ctr"/>
        <c:lblOffset val="100"/>
        <c:noMultiLvlLbl val="0"/>
      </c:catAx>
      <c:valAx>
        <c:axId val="12687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871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151</c:v>
                </c:pt>
                <c:pt idx="1">
                  <c:v>166</c:v>
                </c:pt>
                <c:pt idx="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138</c:v>
                </c:pt>
                <c:pt idx="1">
                  <c:v>184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104704"/>
        <c:axId val="128122880"/>
      </c:barChart>
      <c:catAx>
        <c:axId val="1281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22880"/>
        <c:crosses val="autoZero"/>
        <c:auto val="1"/>
        <c:lblAlgn val="ctr"/>
        <c:lblOffset val="100"/>
        <c:noMultiLvlLbl val="0"/>
      </c:catAx>
      <c:valAx>
        <c:axId val="12812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104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38</c:v>
                </c:pt>
                <c:pt idx="1">
                  <c:v>69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26</c:v>
                </c:pt>
                <c:pt idx="1">
                  <c:v>93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72736"/>
        <c:axId val="115574272"/>
      </c:barChart>
      <c:catAx>
        <c:axId val="11557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574272"/>
        <c:crosses val="autoZero"/>
        <c:auto val="1"/>
        <c:lblAlgn val="ctr"/>
        <c:lblOffset val="100"/>
        <c:noMultiLvlLbl val="0"/>
      </c:catAx>
      <c:valAx>
        <c:axId val="11557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57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26.892109500805152</c:v>
                </c:pt>
                <c:pt idx="1">
                  <c:v>32.532104050049391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27.737520128824478</c:v>
                </c:pt>
                <c:pt idx="1">
                  <c:v>29.107672044781037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16.706924315619968</c:v>
                </c:pt>
                <c:pt idx="1">
                  <c:v>17.352650642081002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12.037037037037036</c:v>
                </c:pt>
                <c:pt idx="1">
                  <c:v>11.491603556140928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8.454106280193237</c:v>
                </c:pt>
                <c:pt idx="1">
                  <c:v>5.4988475469213043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8.1723027375201287</c:v>
                </c:pt>
                <c:pt idx="1">
                  <c:v>4.0171221600263411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8211584"/>
        <c:axId val="128237952"/>
      </c:barChart>
      <c:catAx>
        <c:axId val="12821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237952"/>
        <c:crosses val="autoZero"/>
        <c:auto val="1"/>
        <c:lblAlgn val="ctr"/>
        <c:lblOffset val="100"/>
        <c:noMultiLvlLbl val="0"/>
      </c:catAx>
      <c:valAx>
        <c:axId val="128237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11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52.7</c:v>
                </c:pt>
                <c:pt idx="1">
                  <c:v>38.340000000000003</c:v>
                </c:pt>
                <c:pt idx="2">
                  <c:v>6.57</c:v>
                </c:pt>
                <c:pt idx="3">
                  <c:v>1.55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55.54</c:v>
                </c:pt>
                <c:pt idx="1">
                  <c:v>33.159999999999997</c:v>
                </c:pt>
                <c:pt idx="2">
                  <c:v>7.97</c:v>
                </c:pt>
                <c:pt idx="3">
                  <c:v>2.4700000000000002</c:v>
                </c:pt>
                <c:pt idx="4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8275584"/>
        <c:axId val="128277120"/>
      </c:barChart>
      <c:catAx>
        <c:axId val="12827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77120"/>
        <c:crosses val="autoZero"/>
        <c:auto val="1"/>
        <c:lblAlgn val="ctr"/>
        <c:lblOffset val="100"/>
        <c:noMultiLvlLbl val="0"/>
      </c:catAx>
      <c:valAx>
        <c:axId val="128277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755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53473</c:v>
                </c:pt>
                <c:pt idx="1">
                  <c:v>59672</c:v>
                </c:pt>
                <c:pt idx="2">
                  <c:v>67075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335232"/>
        <c:axId val="128341120"/>
      </c:barChart>
      <c:catAx>
        <c:axId val="1283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341120"/>
        <c:crosses val="autoZero"/>
        <c:auto val="1"/>
        <c:lblAlgn val="ctr"/>
        <c:lblOffset val="100"/>
        <c:noMultiLvlLbl val="0"/>
      </c:catAx>
      <c:valAx>
        <c:axId val="12834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33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1570</c:v>
                </c:pt>
                <c:pt idx="1">
                  <c:v>1592</c:v>
                </c:pt>
                <c:pt idx="2">
                  <c:v>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1917</c:v>
                </c:pt>
                <c:pt idx="1">
                  <c:v>1938</c:v>
                </c:pt>
                <c:pt idx="2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372096"/>
        <c:axId val="128390272"/>
      </c:barChart>
      <c:catAx>
        <c:axId val="1283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390272"/>
        <c:crosses val="autoZero"/>
        <c:auto val="1"/>
        <c:lblAlgn val="ctr"/>
        <c:lblOffset val="100"/>
        <c:noMultiLvlLbl val="0"/>
      </c:catAx>
      <c:valAx>
        <c:axId val="12839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372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32.299999999999997</c:v>
                </c:pt>
                <c:pt idx="1">
                  <c:v>26</c:v>
                </c:pt>
                <c:pt idx="2">
                  <c:v>4.5</c:v>
                </c:pt>
                <c:pt idx="3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86.36363636363636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13.636363636363635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8641280"/>
        <c:axId val="128647168"/>
      </c:barChart>
      <c:catAx>
        <c:axId val="128641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647168"/>
        <c:crosses val="autoZero"/>
        <c:auto val="1"/>
        <c:lblAlgn val="ctr"/>
        <c:lblOffset val="100"/>
        <c:noMultiLvlLbl val="0"/>
      </c:catAx>
      <c:valAx>
        <c:axId val="1286471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64128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23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09376"/>
        <c:axId val="128710912"/>
      </c:barChart>
      <c:catAx>
        <c:axId val="12870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10912"/>
        <c:crosses val="autoZero"/>
        <c:auto val="1"/>
        <c:lblAlgn val="ctr"/>
        <c:lblOffset val="100"/>
        <c:noMultiLvlLbl val="0"/>
      </c:catAx>
      <c:valAx>
        <c:axId val="12871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0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12.2</c:v>
                </c:pt>
                <c:pt idx="1">
                  <c:v>3.9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27680"/>
        <c:axId val="128745856"/>
      </c:barChart>
      <c:catAx>
        <c:axId val="12872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45856"/>
        <c:crosses val="autoZero"/>
        <c:auto val="1"/>
        <c:lblAlgn val="ctr"/>
        <c:lblOffset val="100"/>
        <c:noMultiLvlLbl val="0"/>
      </c:catAx>
      <c:valAx>
        <c:axId val="12874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27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6.3</c:v>
                </c:pt>
                <c:pt idx="1">
                  <c:v>0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027712"/>
        <c:axId val="131029248"/>
      </c:barChart>
      <c:catAx>
        <c:axId val="1310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29248"/>
        <c:crosses val="autoZero"/>
        <c:auto val="1"/>
        <c:lblAlgn val="ctr"/>
        <c:lblOffset val="100"/>
        <c:noMultiLvlLbl val="0"/>
      </c:catAx>
      <c:valAx>
        <c:axId val="13102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2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15.87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14.93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1068672"/>
        <c:axId val="131070208"/>
      </c:barChart>
      <c:catAx>
        <c:axId val="13106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70208"/>
        <c:crosses val="autoZero"/>
        <c:auto val="1"/>
        <c:lblAlgn val="ctr"/>
        <c:lblOffset val="100"/>
        <c:noMultiLvlLbl val="0"/>
      </c:catAx>
      <c:valAx>
        <c:axId val="13107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106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11</c:v>
                </c:pt>
                <c:pt idx="1">
                  <c:v>24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18</c:v>
                </c:pt>
                <c:pt idx="1">
                  <c:v>19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14080"/>
        <c:axId val="115615616"/>
      </c:barChart>
      <c:catAx>
        <c:axId val="11561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15616"/>
        <c:crosses val="autoZero"/>
        <c:auto val="1"/>
        <c:lblAlgn val="ctr"/>
        <c:lblOffset val="100"/>
        <c:noMultiLvlLbl val="0"/>
      </c:catAx>
      <c:valAx>
        <c:axId val="11561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1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12.7</c:v>
                </c:pt>
                <c:pt idx="1">
                  <c:v>0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087360"/>
        <c:axId val="131130112"/>
      </c:barChart>
      <c:catAx>
        <c:axId val="13108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30112"/>
        <c:crosses val="autoZero"/>
        <c:auto val="1"/>
        <c:lblAlgn val="ctr"/>
        <c:lblOffset val="100"/>
        <c:noMultiLvlLbl val="0"/>
      </c:catAx>
      <c:valAx>
        <c:axId val="13113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8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27.5</c:v>
                </c:pt>
                <c:pt idx="1">
                  <c:v>24.7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72.5</c:v>
                </c:pt>
                <c:pt idx="1">
                  <c:v>75.3</c:v>
                </c:pt>
                <c:pt idx="2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1223552"/>
        <c:axId val="131225088"/>
      </c:barChart>
      <c:catAx>
        <c:axId val="13122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25088"/>
        <c:crosses val="autoZero"/>
        <c:auto val="1"/>
        <c:lblAlgn val="ctr"/>
        <c:lblOffset val="100"/>
        <c:noMultiLvlLbl val="0"/>
      </c:catAx>
      <c:valAx>
        <c:axId val="131225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1223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2219</c:v>
                </c:pt>
                <c:pt idx="1">
                  <c:v>2488</c:v>
                </c:pt>
                <c:pt idx="2">
                  <c:v>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10</c:v>
                </c:pt>
                <c:pt idx="1">
                  <c:v>63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260800"/>
        <c:axId val="131262336"/>
      </c:barChart>
      <c:catAx>
        <c:axId val="13126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62336"/>
        <c:crosses val="autoZero"/>
        <c:auto val="1"/>
        <c:lblAlgn val="ctr"/>
        <c:lblOffset val="100"/>
        <c:noMultiLvlLbl val="0"/>
      </c:catAx>
      <c:valAx>
        <c:axId val="131262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26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17615</c:v>
                </c:pt>
                <c:pt idx="1">
                  <c:v>16298</c:v>
                </c:pt>
                <c:pt idx="2">
                  <c:v>31095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64</c:v>
                </c:pt>
                <c:pt idx="1">
                  <c:v>182</c:v>
                </c:pt>
                <c:pt idx="2">
                  <c:v>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322624"/>
        <c:axId val="131324160"/>
      </c:barChart>
      <c:catAx>
        <c:axId val="13132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24160"/>
        <c:crosses val="autoZero"/>
        <c:auto val="1"/>
        <c:lblAlgn val="ctr"/>
        <c:lblOffset val="100"/>
        <c:noMultiLvlLbl val="0"/>
      </c:catAx>
      <c:valAx>
        <c:axId val="131324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32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7.9</c:v>
                </c:pt>
                <c:pt idx="1">
                  <c:v>6.6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6.4</c:v>
                </c:pt>
                <c:pt idx="1">
                  <c:v>2.9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380352"/>
        <c:axId val="131381888"/>
      </c:barChart>
      <c:catAx>
        <c:axId val="13138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81888"/>
        <c:crosses val="autoZero"/>
        <c:auto val="1"/>
        <c:lblAlgn val="ctr"/>
        <c:lblOffset val="100"/>
        <c:noMultiLvlLbl val="0"/>
      </c:catAx>
      <c:valAx>
        <c:axId val="131381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380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20.5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24.2</c:v>
                </c:pt>
                <c:pt idx="1">
                  <c:v>24.9</c:v>
                </c:pt>
                <c:pt idx="2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539904"/>
        <c:axId val="132541440"/>
      </c:barChart>
      <c:catAx>
        <c:axId val="1325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541440"/>
        <c:crosses val="autoZero"/>
        <c:auto val="1"/>
        <c:lblAlgn val="ctr"/>
        <c:lblOffset val="100"/>
        <c:noMultiLvlLbl val="0"/>
      </c:catAx>
      <c:valAx>
        <c:axId val="132541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539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82.376999999999995</c:v>
                </c:pt>
                <c:pt idx="1">
                  <c:v>86.277000000000001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75072"/>
        <c:axId val="132676608"/>
      </c:barChart>
      <c:catAx>
        <c:axId val="132675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76608"/>
        <c:crosses val="autoZero"/>
        <c:auto val="1"/>
        <c:lblAlgn val="ctr"/>
        <c:lblOffset val="100"/>
        <c:noMultiLvlLbl val="0"/>
      </c:catAx>
      <c:valAx>
        <c:axId val="132676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7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1976.34</c:v>
                </c:pt>
                <c:pt idx="1">
                  <c:v>711.66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36128"/>
        <c:axId val="132737664"/>
      </c:barChart>
      <c:catAx>
        <c:axId val="13273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37664"/>
        <c:crosses val="autoZero"/>
        <c:auto val="1"/>
        <c:lblAlgn val="ctr"/>
        <c:lblOffset val="100"/>
        <c:noMultiLvlLbl val="0"/>
      </c:catAx>
      <c:valAx>
        <c:axId val="13273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36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121</c:v>
                </c:pt>
                <c:pt idx="1">
                  <c:v>115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126</c:v>
                </c:pt>
                <c:pt idx="1">
                  <c:v>122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781184"/>
        <c:axId val="132782720"/>
      </c:barChart>
      <c:catAx>
        <c:axId val="13278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82720"/>
        <c:crosses val="autoZero"/>
        <c:auto val="1"/>
        <c:lblAlgn val="ctr"/>
        <c:lblOffset val="100"/>
        <c:noMultiLvlLbl val="0"/>
      </c:catAx>
      <c:valAx>
        <c:axId val="13278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81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7292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7197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13343</v>
      </c>
      <c r="C4" s="35">
        <v>6676</v>
      </c>
      <c r="D4" s="63">
        <v>6667</v>
      </c>
      <c r="E4" s="211"/>
    </row>
    <row r="5" spans="1:5" ht="30" x14ac:dyDescent="0.25">
      <c r="A5" s="201" t="s">
        <v>716</v>
      </c>
      <c r="B5" s="72">
        <v>13416</v>
      </c>
      <c r="C5" s="61">
        <v>6698</v>
      </c>
      <c r="D5" s="111">
        <v>6718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1495</v>
      </c>
      <c r="C4" s="71">
        <v>2723</v>
      </c>
    </row>
    <row r="5" spans="1:6" x14ac:dyDescent="0.25">
      <c r="A5" s="286" t="s">
        <v>719</v>
      </c>
      <c r="B5" s="214">
        <v>763</v>
      </c>
      <c r="C5" s="214">
        <v>988</v>
      </c>
    </row>
    <row r="6" spans="1:6" x14ac:dyDescent="0.25">
      <c r="A6" s="286" t="s">
        <v>720</v>
      </c>
      <c r="B6" s="214">
        <v>1218</v>
      </c>
      <c r="C6" s="214">
        <v>1373</v>
      </c>
    </row>
    <row r="7" spans="1:6" x14ac:dyDescent="0.25">
      <c r="A7" s="286" t="s">
        <v>721</v>
      </c>
      <c r="B7" s="214">
        <v>2147</v>
      </c>
      <c r="C7" s="214">
        <v>1617</v>
      </c>
    </row>
    <row r="8" spans="1:6" x14ac:dyDescent="0.25">
      <c r="A8" s="286" t="s">
        <v>722</v>
      </c>
      <c r="B8" s="214">
        <v>16</v>
      </c>
      <c r="C8" s="214">
        <v>144</v>
      </c>
    </row>
    <row r="9" spans="1:6" x14ac:dyDescent="0.25">
      <c r="A9" s="286" t="s">
        <v>723</v>
      </c>
      <c r="B9" s="214">
        <v>589</v>
      </c>
      <c r="C9" s="214">
        <v>589</v>
      </c>
    </row>
    <row r="10" spans="1:6" ht="30" x14ac:dyDescent="0.25">
      <c r="A10" s="293" t="s">
        <v>724</v>
      </c>
      <c r="B10" s="214">
        <v>2121</v>
      </c>
      <c r="C10" s="214">
        <v>432</v>
      </c>
    </row>
    <row r="11" spans="1:6" x14ac:dyDescent="0.25">
      <c r="A11" s="286" t="s">
        <v>887</v>
      </c>
      <c r="B11" s="214">
        <v>450</v>
      </c>
      <c r="C11" s="214">
        <v>702</v>
      </c>
    </row>
    <row r="12" spans="1:6" x14ac:dyDescent="0.25">
      <c r="A12" s="294" t="s">
        <v>16</v>
      </c>
      <c r="B12" s="1">
        <f>SUM(B4:B11)</f>
        <v>8799</v>
      </c>
      <c r="C12" s="1">
        <f>SUM(C4:C11)</f>
        <v>8568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1675</v>
      </c>
      <c r="C19" s="71">
        <v>2123</v>
      </c>
    </row>
    <row r="20" spans="1:3" x14ac:dyDescent="0.25">
      <c r="A20" s="286" t="s">
        <v>719</v>
      </c>
      <c r="B20" s="214">
        <v>663</v>
      </c>
      <c r="C20" s="214">
        <v>969</v>
      </c>
    </row>
    <row r="21" spans="1:3" x14ac:dyDescent="0.25">
      <c r="A21" s="286" t="s">
        <v>720</v>
      </c>
      <c r="B21" s="214">
        <v>935</v>
      </c>
      <c r="C21" s="214">
        <v>1018</v>
      </c>
    </row>
    <row r="22" spans="1:3" x14ac:dyDescent="0.25">
      <c r="A22" s="286" t="s">
        <v>721</v>
      </c>
      <c r="B22" s="214">
        <v>1969</v>
      </c>
      <c r="C22" s="214">
        <v>1677</v>
      </c>
    </row>
    <row r="23" spans="1:3" x14ac:dyDescent="0.25">
      <c r="A23" s="286" t="s">
        <v>722</v>
      </c>
      <c r="B23" s="214">
        <v>5</v>
      </c>
      <c r="C23" s="214">
        <v>23</v>
      </c>
    </row>
    <row r="24" spans="1:3" x14ac:dyDescent="0.25">
      <c r="A24" s="286" t="s">
        <v>723</v>
      </c>
      <c r="B24" s="214">
        <v>364</v>
      </c>
      <c r="C24" s="214">
        <v>393</v>
      </c>
    </row>
    <row r="25" spans="1:3" ht="30" x14ac:dyDescent="0.25">
      <c r="A25" s="293" t="s">
        <v>724</v>
      </c>
      <c r="B25" s="214">
        <v>1355</v>
      </c>
      <c r="C25" s="214">
        <v>294</v>
      </c>
    </row>
    <row r="26" spans="1:3" x14ac:dyDescent="0.25">
      <c r="A26" s="286" t="s">
        <v>887</v>
      </c>
      <c r="B26" s="214">
        <v>306</v>
      </c>
      <c r="C26" s="214">
        <v>682</v>
      </c>
    </row>
    <row r="27" spans="1:3" x14ac:dyDescent="0.25">
      <c r="A27" s="294" t="s">
        <v>16</v>
      </c>
      <c r="B27" s="1">
        <f>SUM(B19:B26)</f>
        <v>7272</v>
      </c>
      <c r="C27" s="1">
        <f>SUM(C19:C26)</f>
        <v>7179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73.52</v>
      </c>
      <c r="C4" s="1018">
        <v>71.13</v>
      </c>
      <c r="D4" s="1018">
        <v>75.989999999999995</v>
      </c>
      <c r="E4" s="1019">
        <v>45</v>
      </c>
      <c r="F4" s="1019">
        <v>158.69999999999999</v>
      </c>
      <c r="G4" s="1020">
        <v>44</v>
      </c>
      <c r="H4" s="1021">
        <v>42.2</v>
      </c>
      <c r="I4" s="1022">
        <v>45.7</v>
      </c>
      <c r="J4" s="1019">
        <v>6.3</v>
      </c>
    </row>
    <row r="5" spans="1:12" x14ac:dyDescent="0.25">
      <c r="A5" s="498">
        <v>2021</v>
      </c>
      <c r="B5" s="757">
        <v>72.34</v>
      </c>
      <c r="C5" s="758">
        <v>69.72</v>
      </c>
      <c r="D5" s="758">
        <v>75.040000000000006</v>
      </c>
      <c r="E5" s="1023">
        <v>44</v>
      </c>
      <c r="F5" s="1023">
        <v>161.4</v>
      </c>
      <c r="G5" s="1024">
        <v>44.1</v>
      </c>
      <c r="H5" s="1025">
        <v>42.4</v>
      </c>
      <c r="I5" s="1026">
        <v>45.8</v>
      </c>
      <c r="J5" s="1023">
        <v>0</v>
      </c>
    </row>
    <row r="6" spans="1:12" x14ac:dyDescent="0.25">
      <c r="A6" s="499">
        <v>2022</v>
      </c>
      <c r="B6" s="1011">
        <v>72.23</v>
      </c>
      <c r="C6" s="1012">
        <v>70.069999999999993</v>
      </c>
      <c r="D6" s="1012">
        <v>74.47</v>
      </c>
      <c r="E6" s="1013">
        <v>41</v>
      </c>
      <c r="F6" s="1013">
        <v>170.8</v>
      </c>
      <c r="G6" s="1014">
        <v>45.1</v>
      </c>
      <c r="H6" s="1015">
        <v>43.5</v>
      </c>
      <c r="I6" s="1016">
        <v>46.7</v>
      </c>
      <c r="J6" s="1013">
        <v>13.8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6.3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13.8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2988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3572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24.7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67075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1453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3017</v>
      </c>
      <c r="C5" s="70">
        <v>3487</v>
      </c>
      <c r="D5" s="55">
        <v>1917</v>
      </c>
      <c r="E5" s="110">
        <v>1570</v>
      </c>
      <c r="F5" s="55">
        <v>22.1</v>
      </c>
      <c r="G5" s="55">
        <v>24.2</v>
      </c>
      <c r="H5" s="110">
        <v>19.899999999999999</v>
      </c>
      <c r="I5" s="55"/>
      <c r="J5" s="70"/>
      <c r="K5" s="55"/>
      <c r="L5" s="55"/>
      <c r="M5" s="71">
        <v>124</v>
      </c>
      <c r="N5" s="71">
        <v>126</v>
      </c>
      <c r="O5" s="71">
        <v>121</v>
      </c>
    </row>
    <row r="6" spans="1:16" x14ac:dyDescent="0.25">
      <c r="A6" s="215">
        <v>2021</v>
      </c>
      <c r="B6" s="212">
        <v>2984</v>
      </c>
      <c r="C6" s="212">
        <v>3530</v>
      </c>
      <c r="D6" s="58">
        <v>1938</v>
      </c>
      <c r="E6" s="160">
        <v>1592</v>
      </c>
      <c r="F6" s="58">
        <v>22.7</v>
      </c>
      <c r="G6" s="58">
        <v>24.9</v>
      </c>
      <c r="H6" s="160">
        <v>20.5</v>
      </c>
      <c r="I6" s="58">
        <v>53473</v>
      </c>
      <c r="J6" s="212">
        <v>1823</v>
      </c>
      <c r="K6" s="58">
        <v>939</v>
      </c>
      <c r="L6" s="58">
        <v>884</v>
      </c>
      <c r="M6" s="214">
        <v>118</v>
      </c>
      <c r="N6" s="214">
        <v>122</v>
      </c>
      <c r="O6" s="214">
        <v>115</v>
      </c>
    </row>
    <row r="7" spans="1:16" x14ac:dyDescent="0.25">
      <c r="A7" s="229">
        <v>2022</v>
      </c>
      <c r="B7" s="167">
        <v>2988</v>
      </c>
      <c r="C7" s="167">
        <v>3572</v>
      </c>
      <c r="D7" s="94">
        <v>1959</v>
      </c>
      <c r="E7" s="169">
        <v>1612</v>
      </c>
      <c r="F7" s="94">
        <v>24.7</v>
      </c>
      <c r="G7" s="58">
        <v>27.2</v>
      </c>
      <c r="H7" s="160">
        <v>22.1</v>
      </c>
      <c r="I7" s="94">
        <v>59672</v>
      </c>
      <c r="J7" s="167">
        <v>1582</v>
      </c>
      <c r="K7" s="94">
        <v>812</v>
      </c>
      <c r="L7" s="94">
        <v>770</v>
      </c>
      <c r="M7" s="214">
        <v>110</v>
      </c>
      <c r="N7" s="214">
        <v>114</v>
      </c>
      <c r="O7" s="214">
        <v>106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67075</v>
      </c>
      <c r="J8" s="1072">
        <v>1453</v>
      </c>
      <c r="K8" s="1073">
        <v>771</v>
      </c>
      <c r="L8" s="1073">
        <v>682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53473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59672</v>
      </c>
      <c r="F14" s="514">
        <f>A5</f>
        <v>2020</v>
      </c>
      <c r="G14" s="310">
        <f>IF(ISBLANK(E5),"",E5)</f>
        <v>1570</v>
      </c>
      <c r="H14" s="310">
        <f>IF(ISBLANK(D5),"",D5)</f>
        <v>1917</v>
      </c>
      <c r="K14" s="514">
        <f>A6</f>
        <v>2021</v>
      </c>
      <c r="L14" s="310">
        <f>IF(ISBLANK(L6),"",L6)</f>
        <v>884</v>
      </c>
      <c r="M14" s="310">
        <f>IF(ISBLANK(K6),"",K6)</f>
        <v>939</v>
      </c>
    </row>
    <row r="15" spans="1:16" x14ac:dyDescent="0.25">
      <c r="A15" s="481">
        <f>A8</f>
        <v>2023</v>
      </c>
      <c r="B15" s="311">
        <f t="shared" si="0"/>
        <v>67075</v>
      </c>
      <c r="F15" s="486">
        <f t="shared" ref="F15:F16" si="1">A6</f>
        <v>2021</v>
      </c>
      <c r="G15" s="479">
        <f t="shared" ref="G15:G16" si="2">IF(ISBLANK(E6),"",E6)</f>
        <v>1592</v>
      </c>
      <c r="H15" s="479">
        <f t="shared" ref="H15:H16" si="3">IF(ISBLANK(D6),"",D6)</f>
        <v>1938</v>
      </c>
      <c r="K15" s="486">
        <f>A7</f>
        <v>2022</v>
      </c>
      <c r="L15" s="479">
        <f t="shared" ref="L15:L16" si="4">IF(ISBLANK(L7),"",L7)</f>
        <v>770</v>
      </c>
      <c r="M15" s="479">
        <f t="shared" ref="M15:M16" si="5">IF(ISBLANK(K7),"",K7)</f>
        <v>812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1612</v>
      </c>
      <c r="H16" s="311">
        <f t="shared" si="3"/>
        <v>1959</v>
      </c>
      <c r="K16" s="481">
        <f>A8</f>
        <v>2023</v>
      </c>
      <c r="L16" s="311">
        <f t="shared" si="4"/>
        <v>682</v>
      </c>
      <c r="M16" s="311">
        <f t="shared" si="5"/>
        <v>771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3017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2984</v>
      </c>
      <c r="C21" s="373"/>
      <c r="D21" s="197"/>
      <c r="F21" s="514">
        <f>A5</f>
        <v>2020</v>
      </c>
      <c r="G21" s="310">
        <f>IF(ISBLANK(E5),"",E5)</f>
        <v>1570</v>
      </c>
      <c r="H21" s="310">
        <f>IF(ISBLANK(D5),"",D5)</f>
        <v>1917</v>
      </c>
      <c r="K21" s="514">
        <f>A6</f>
        <v>2021</v>
      </c>
      <c r="L21" s="310">
        <f>IF(ISBLANK(L6),"",L6)</f>
        <v>884</v>
      </c>
      <c r="M21" s="310">
        <f>IF(ISBLANK(K6),"",K6)</f>
        <v>939</v>
      </c>
    </row>
    <row r="22" spans="1:15" x14ac:dyDescent="0.25">
      <c r="A22" s="481">
        <f t="shared" si="6"/>
        <v>2022</v>
      </c>
      <c r="B22" s="311">
        <f t="shared" si="7"/>
        <v>2988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1592</v>
      </c>
      <c r="H22" s="479">
        <f t="shared" ref="H22:H23" si="10">IF(ISBLANK(D6),"",D6)</f>
        <v>1938</v>
      </c>
      <c r="K22" s="486">
        <f>A7</f>
        <v>2022</v>
      </c>
      <c r="L22" s="479">
        <f>IF(ISBLANK(L7),"",L7)</f>
        <v>770</v>
      </c>
      <c r="M22" s="479">
        <f>IF(ISBLANK(K7),"",K7)</f>
        <v>812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1612</v>
      </c>
      <c r="H23" s="311">
        <f t="shared" si="10"/>
        <v>1959</v>
      </c>
      <c r="K23" s="481">
        <f>A8</f>
        <v>2023</v>
      </c>
      <c r="L23" s="311">
        <f>IF(ISBLANK(L8),"",L8)</f>
        <v>682</v>
      </c>
      <c r="M23" s="311">
        <f>IF(ISBLANK(K8),"",K8)</f>
        <v>771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3017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2984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2988</v>
      </c>
      <c r="C28" s="373"/>
      <c r="D28" s="197"/>
      <c r="F28" s="514">
        <f>A5</f>
        <v>2020</v>
      </c>
      <c r="G28" s="310">
        <f>IF(ISBLANK(H5),"",H5)</f>
        <v>19.899999999999999</v>
      </c>
      <c r="H28" s="310">
        <f>IF(ISBLANK(G5),"",G5)</f>
        <v>24.2</v>
      </c>
      <c r="K28" s="514">
        <f>A5</f>
        <v>2020</v>
      </c>
      <c r="L28" s="310">
        <f>IF(ISBLANK(O5),"",O5)</f>
        <v>121</v>
      </c>
      <c r="M28" s="310">
        <f>IF(ISBLANK(N5),"",N5)</f>
        <v>126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20.5</v>
      </c>
      <c r="H29" s="479">
        <f t="shared" ref="H29:H30" si="15">IF(ISBLANK(G6),"",G6)</f>
        <v>24.9</v>
      </c>
      <c r="K29" s="486">
        <f t="shared" ref="K29:K30" si="16">A6</f>
        <v>2021</v>
      </c>
      <c r="L29" s="479">
        <f t="shared" ref="L29:L30" si="17">IF(ISBLANK(O6),"",O6)</f>
        <v>115</v>
      </c>
      <c r="M29" s="479">
        <f t="shared" ref="M29:M30" si="18">IF(ISBLANK(N6),"",N6)</f>
        <v>122</v>
      </c>
    </row>
    <row r="30" spans="1:15" x14ac:dyDescent="0.25">
      <c r="F30" s="481">
        <f t="shared" si="13"/>
        <v>2022</v>
      </c>
      <c r="G30" s="311">
        <f t="shared" si="14"/>
        <v>22.1</v>
      </c>
      <c r="H30" s="311">
        <f t="shared" si="15"/>
        <v>27.2</v>
      </c>
      <c r="K30" s="481">
        <f t="shared" si="16"/>
        <v>2022</v>
      </c>
      <c r="L30" s="311">
        <f t="shared" si="17"/>
        <v>106</v>
      </c>
      <c r="M30" s="311">
        <f t="shared" si="18"/>
        <v>114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19.899999999999999</v>
      </c>
      <c r="H35" s="310">
        <f>IF(ISBLANK(G5),"",G5)</f>
        <v>24.2</v>
      </c>
      <c r="K35" s="514">
        <f>A5</f>
        <v>2020</v>
      </c>
      <c r="L35" s="310">
        <f>IF(ISBLANK(O5),"",O5)</f>
        <v>121</v>
      </c>
      <c r="M35" s="310">
        <f>IF(ISBLANK(N5),"",N5)</f>
        <v>126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20.5</v>
      </c>
      <c r="H36" s="479">
        <f t="shared" ref="H36:H37" si="21">IF(ISBLANK(G6),"",G6)</f>
        <v>24.9</v>
      </c>
      <c r="K36" s="486">
        <f t="shared" ref="K36:K37" si="22">A6</f>
        <v>2021</v>
      </c>
      <c r="L36" s="479">
        <f t="shared" ref="L36:L37" si="23">IF(ISBLANK(O6),"",O6)</f>
        <v>115</v>
      </c>
      <c r="M36" s="479">
        <f t="shared" ref="M36:M37" si="24">IF(ISBLANK(N6),"",N6)</f>
        <v>122</v>
      </c>
    </row>
    <row r="37" spans="6:15" x14ac:dyDescent="0.25">
      <c r="F37" s="481">
        <f t="shared" si="19"/>
        <v>2022</v>
      </c>
      <c r="G37" s="311">
        <f t="shared" si="20"/>
        <v>22.1</v>
      </c>
      <c r="H37" s="311">
        <f t="shared" si="21"/>
        <v>27.2</v>
      </c>
      <c r="K37" s="481">
        <f t="shared" si="22"/>
        <v>2022</v>
      </c>
      <c r="L37" s="311">
        <f t="shared" si="23"/>
        <v>106</v>
      </c>
      <c r="M37" s="311">
        <f t="shared" si="24"/>
        <v>114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20.2</v>
      </c>
      <c r="C6" s="35">
        <v>20.9</v>
      </c>
      <c r="D6" s="63">
        <v>19.5</v>
      </c>
      <c r="E6" s="35">
        <v>60.3</v>
      </c>
      <c r="F6" s="35">
        <v>57.6</v>
      </c>
      <c r="G6" s="35">
        <v>63.2</v>
      </c>
      <c r="H6" s="292">
        <v>19.5</v>
      </c>
      <c r="I6" s="35">
        <v>21.5</v>
      </c>
      <c r="J6" s="63">
        <v>17.3</v>
      </c>
      <c r="M6" s="127" t="s">
        <v>16</v>
      </c>
      <c r="N6" s="935">
        <f>IF(ISBLANK(B8),"",B8)</f>
        <v>20.399999999999999</v>
      </c>
      <c r="O6" s="935">
        <f>IF(ISBLANK(E8),"",E8)</f>
        <v>59.8</v>
      </c>
      <c r="P6" s="128">
        <f>IF(ISBLANK(H8),"",H8)</f>
        <v>19.8</v>
      </c>
    </row>
    <row r="7" spans="1:19" x14ac:dyDescent="0.25">
      <c r="A7" s="286">
        <v>2022</v>
      </c>
      <c r="B7" s="167">
        <v>21.3</v>
      </c>
      <c r="C7" s="94">
        <v>20.9</v>
      </c>
      <c r="D7" s="169">
        <v>21.7</v>
      </c>
      <c r="E7" s="94">
        <v>59.2</v>
      </c>
      <c r="F7" s="94">
        <v>57</v>
      </c>
      <c r="G7" s="94">
        <v>61.4</v>
      </c>
      <c r="H7" s="167">
        <v>19.5</v>
      </c>
      <c r="I7" s="94">
        <v>22</v>
      </c>
      <c r="J7" s="169">
        <v>16.899999999999999</v>
      </c>
    </row>
    <row r="8" spans="1:19" x14ac:dyDescent="0.25">
      <c r="A8" s="218">
        <v>2023</v>
      </c>
      <c r="B8" s="167">
        <v>20.399999999999999</v>
      </c>
      <c r="C8" s="94">
        <v>22</v>
      </c>
      <c r="D8" s="169">
        <v>18.600000000000001</v>
      </c>
      <c r="E8" s="94">
        <v>59.8</v>
      </c>
      <c r="F8" s="94">
        <v>55.4</v>
      </c>
      <c r="G8" s="94">
        <v>64.8</v>
      </c>
      <c r="H8" s="167">
        <v>19.8</v>
      </c>
      <c r="I8" s="94">
        <v>22.6</v>
      </c>
      <c r="J8" s="169">
        <v>16.600000000000001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18.600000000000001</v>
      </c>
      <c r="O12" s="936">
        <f>IF(ISBLANK(G8),"",G8)</f>
        <v>64.8</v>
      </c>
      <c r="P12" s="938">
        <f>IF(ISBLANK(J8),"",J8)</f>
        <v>16.600000000000001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</v>
      </c>
      <c r="O13" s="937">
        <f>IF(ISBLANK(F8),"",F8)</f>
        <v>55.4</v>
      </c>
      <c r="P13" s="939">
        <f>IF(ISBLANK(I8),"",I8)</f>
        <v>22.6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20.399999999999999</v>
      </c>
      <c r="O20" s="935">
        <f>IF(ISBLANK(E8),"",E8)</f>
        <v>59.8</v>
      </c>
      <c r="P20" s="940">
        <f>IF(ISBLANK(H8),"",H8)</f>
        <v>19.8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18.600000000000001</v>
      </c>
      <c r="O24" s="936">
        <f>IF(ISBLANK(G8),"",G8)</f>
        <v>64.8</v>
      </c>
      <c r="P24" s="938">
        <f>IF(ISBLANK(J8),"",J8)</f>
        <v>16.600000000000001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</v>
      </c>
      <c r="O25" s="937">
        <f>IF(ISBLANK(F8),"",F8)</f>
        <v>55.4</v>
      </c>
      <c r="P25" s="939">
        <f>IF(ISBLANK(I8),"",I8)</f>
        <v>22.6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642708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44358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697078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48111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1618874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111731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582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171068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27.2</v>
      </c>
      <c r="E20" s="600">
        <v>35</v>
      </c>
      <c r="F20" s="600">
        <v>32.299999999999997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</v>
      </c>
      <c r="E21" s="751">
        <v>25.6</v>
      </c>
      <c r="F21" s="751">
        <v>26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2.7</v>
      </c>
      <c r="E22" s="752">
        <v>4.9000000000000004</v>
      </c>
      <c r="F22" s="752">
        <v>4.5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32.299999999999997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37.200000000000003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32.299999999999997</v>
      </c>
      <c r="C30" s="204" t="s">
        <v>493</v>
      </c>
    </row>
    <row r="31" spans="1:11" x14ac:dyDescent="0.25">
      <c r="A31" s="698" t="s">
        <v>1430</v>
      </c>
      <c r="B31" s="734">
        <f>F21</f>
        <v>26</v>
      </c>
    </row>
    <row r="32" spans="1:11" x14ac:dyDescent="0.25">
      <c r="A32" s="698" t="s">
        <v>1431</v>
      </c>
      <c r="B32" s="734">
        <f>F22</f>
        <v>4.5</v>
      </c>
    </row>
    <row r="33" spans="1:2" x14ac:dyDescent="0.25">
      <c r="A33" s="699" t="s">
        <v>1432</v>
      </c>
      <c r="B33" s="732">
        <f>100-(B30+B31+B32)</f>
        <v>37.200000000000003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134</v>
      </c>
      <c r="C4" s="71">
        <v>13</v>
      </c>
      <c r="D4" s="71">
        <v>4</v>
      </c>
      <c r="G4" s="217">
        <f>A4</f>
        <v>2021</v>
      </c>
      <c r="H4" s="289">
        <f>IF(ISBLANK(C4),"",C4)</f>
        <v>13</v>
      </c>
      <c r="I4" s="289">
        <f>IF(ISBLANK(D4),"",D4)</f>
        <v>4</v>
      </c>
    </row>
    <row r="5" spans="1:9" x14ac:dyDescent="0.25">
      <c r="A5" s="286">
        <v>2022</v>
      </c>
      <c r="B5" s="214">
        <v>136</v>
      </c>
      <c r="C5" s="214">
        <v>10</v>
      </c>
      <c r="D5" s="214">
        <v>11</v>
      </c>
      <c r="G5" s="286">
        <f t="shared" ref="G5:G6" si="0">A5</f>
        <v>2022</v>
      </c>
      <c r="H5" s="290">
        <f t="shared" ref="H5:H6" si="1">IF(ISBLANK(C5),"",C5)</f>
        <v>10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133</v>
      </c>
      <c r="C6" s="168">
        <v>6</v>
      </c>
      <c r="D6" s="168">
        <v>5</v>
      </c>
      <c r="G6" s="219">
        <f t="shared" si="0"/>
        <v>2023</v>
      </c>
      <c r="H6" s="291">
        <f t="shared" si="1"/>
        <v>6</v>
      </c>
      <c r="I6" s="291">
        <f t="shared" si="2"/>
        <v>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13</v>
      </c>
      <c r="I12" s="289">
        <f>IF(ISBLANK(D4),"",D4)</f>
        <v>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10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6</v>
      </c>
      <c r="I14" s="291">
        <f t="shared" si="5"/>
        <v>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525</v>
      </c>
      <c r="C23" s="71">
        <v>58</v>
      </c>
      <c r="D23" s="71">
        <v>66</v>
      </c>
      <c r="G23" s="217">
        <f>A23</f>
        <v>2021</v>
      </c>
      <c r="H23" s="289">
        <f>IF(ISBLANK(C23),"",C23)</f>
        <v>58</v>
      </c>
      <c r="I23" s="289">
        <f>IF(ISBLANK(D23),"",D23)</f>
        <v>66</v>
      </c>
    </row>
    <row r="24" spans="1:13" x14ac:dyDescent="0.25">
      <c r="A24" s="286">
        <v>2022</v>
      </c>
      <c r="B24" s="214">
        <v>545</v>
      </c>
      <c r="C24" s="214">
        <v>44</v>
      </c>
      <c r="D24" s="214">
        <v>62</v>
      </c>
      <c r="G24" s="286">
        <f t="shared" ref="G24:G25" si="6">A24</f>
        <v>2022</v>
      </c>
      <c r="H24" s="290">
        <f t="shared" ref="H24:H25" si="7">IF(ISBLANK(C24),"",C24)</f>
        <v>44</v>
      </c>
      <c r="I24" s="290">
        <f t="shared" ref="I24:I25" si="8">IF(ISBLANK(D24),"",D24)</f>
        <v>62</v>
      </c>
    </row>
    <row r="25" spans="1:13" x14ac:dyDescent="0.25">
      <c r="A25" s="218">
        <v>2023</v>
      </c>
      <c r="B25" s="168">
        <v>582</v>
      </c>
      <c r="C25" s="168">
        <v>52</v>
      </c>
      <c r="D25" s="168">
        <v>90</v>
      </c>
      <c r="G25" s="219">
        <f t="shared" si="6"/>
        <v>2023</v>
      </c>
      <c r="H25" s="291">
        <f t="shared" si="7"/>
        <v>52</v>
      </c>
      <c r="I25" s="291">
        <f t="shared" si="8"/>
        <v>90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58</v>
      </c>
      <c r="I31" s="289">
        <f>IF(ISBLANK(D23),"",D23)</f>
        <v>66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44</v>
      </c>
      <c r="I32" s="290">
        <f t="shared" si="10"/>
        <v>62</v>
      </c>
    </row>
    <row r="33" spans="7:9" x14ac:dyDescent="0.25">
      <c r="G33" s="219">
        <f t="shared" si="9"/>
        <v>2023</v>
      </c>
      <c r="H33" s="291">
        <f t="shared" ref="H33:I33" si="11">IF(ISBLANK(C25),"",C25)</f>
        <v>52</v>
      </c>
      <c r="I33" s="291">
        <f t="shared" si="11"/>
        <v>90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415588</v>
      </c>
      <c r="C4" s="1077">
        <v>26320</v>
      </c>
      <c r="D4" s="110">
        <v>396259</v>
      </c>
      <c r="E4" s="70">
        <v>25096</v>
      </c>
      <c r="F4" s="1076">
        <v>41608</v>
      </c>
      <c r="G4" s="70">
        <v>2635</v>
      </c>
      <c r="H4" s="1078">
        <v>1525588</v>
      </c>
      <c r="I4" s="1077">
        <v>96617</v>
      </c>
    </row>
    <row r="5" spans="1:9" x14ac:dyDescent="0.25">
      <c r="A5" s="587">
        <v>2021</v>
      </c>
      <c r="B5" s="1079">
        <v>488495</v>
      </c>
      <c r="C5" s="1080">
        <v>31396</v>
      </c>
      <c r="D5" s="160">
        <v>356131</v>
      </c>
      <c r="E5" s="212">
        <v>22889</v>
      </c>
      <c r="F5" s="1079">
        <v>67815</v>
      </c>
      <c r="G5" s="212">
        <v>4359</v>
      </c>
      <c r="H5" s="1081">
        <v>1393843</v>
      </c>
      <c r="I5" s="1080">
        <v>89584</v>
      </c>
    </row>
    <row r="6" spans="1:9" x14ac:dyDescent="0.25">
      <c r="A6" s="588">
        <v>2022</v>
      </c>
      <c r="B6" s="1082">
        <v>522437</v>
      </c>
      <c r="C6" s="1083">
        <v>36057</v>
      </c>
      <c r="D6" s="169">
        <v>420341</v>
      </c>
      <c r="E6" s="167">
        <v>29011</v>
      </c>
      <c r="F6" s="1082">
        <v>72580</v>
      </c>
      <c r="G6" s="167">
        <v>5009</v>
      </c>
      <c r="H6" s="1084">
        <v>1618874</v>
      </c>
      <c r="I6" s="1083">
        <v>111731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359014</v>
      </c>
      <c r="C4" s="1076">
        <v>697907</v>
      </c>
      <c r="D4" s="1077">
        <v>44199</v>
      </c>
      <c r="E4" s="1076">
        <v>653663</v>
      </c>
      <c r="F4" s="1077">
        <v>41397</v>
      </c>
    </row>
    <row r="5" spans="1:6" x14ac:dyDescent="0.25">
      <c r="A5" s="480">
        <v>2021</v>
      </c>
      <c r="B5" s="1081">
        <v>90962</v>
      </c>
      <c r="C5" s="1079">
        <v>605263</v>
      </c>
      <c r="D5" s="1080">
        <v>38901</v>
      </c>
      <c r="E5" s="1079">
        <v>554869</v>
      </c>
      <c r="F5" s="1080">
        <v>35662</v>
      </c>
    </row>
    <row r="6" spans="1:6" ht="15.75" thickBot="1" x14ac:dyDescent="0.3">
      <c r="A6" s="960">
        <v>2022</v>
      </c>
      <c r="B6" s="1085">
        <v>171068</v>
      </c>
      <c r="C6" s="1086">
        <v>642708</v>
      </c>
      <c r="D6" s="1087">
        <v>44358</v>
      </c>
      <c r="E6" s="1086">
        <v>697078</v>
      </c>
      <c r="F6" s="1087">
        <v>48111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Бела Црква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353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14489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72.23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170.8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13343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13416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394</v>
      </c>
      <c r="C63" s="548">
        <f>IF(ISBLANK('DEM2'!C7),"-",'DEM2'!C7)</f>
        <v>458</v>
      </c>
      <c r="D63" s="548"/>
      <c r="E63" s="548">
        <f>IF(ISBLANK('DEM2'!D8),"-",'DEM2'!D8)</f>
        <v>418</v>
      </c>
      <c r="F63" s="548">
        <f>IF(ISBLANK('DEM2'!C8),"-",'DEM2'!C8)</f>
        <v>447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543</v>
      </c>
      <c r="C64" s="317">
        <f>IF(ISBLANK('DEM2'!F7),"-",'DEM2'!F7)</f>
        <v>614</v>
      </c>
      <c r="D64" s="789"/>
      <c r="E64" s="317">
        <f>IF(ISBLANK('DEM2'!G8),"-",'DEM2'!G8)</f>
        <v>519</v>
      </c>
      <c r="F64" s="317">
        <f>IF(ISBLANK('DEM2'!F8),"-",'DEM2'!F8)</f>
        <v>577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338</v>
      </c>
      <c r="C65" s="345">
        <f>IF(ISBLANK('DEM2'!I7),"-",'DEM2'!I7)</f>
        <v>375</v>
      </c>
      <c r="D65" s="393"/>
      <c r="E65" s="345">
        <f>IF(ISBLANK('DEM2'!J8),"-",'DEM2'!J8)</f>
        <v>304</v>
      </c>
      <c r="F65" s="345">
        <f>IF(ISBLANK('DEM2'!I8),"-",'DEM2'!I8)</f>
        <v>341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1193</v>
      </c>
      <c r="C66" s="317">
        <f>IF(ISBLANK('DEM2'!L7),"-",'DEM2'!L7)</f>
        <v>1346</v>
      </c>
      <c r="D66" s="395"/>
      <c r="E66" s="317">
        <f>IF(ISBLANK('DEM2'!M8),"-",'DEM2'!M8)</f>
        <v>1162</v>
      </c>
      <c r="F66" s="317">
        <f>IF(ISBLANK('DEM2'!L8),"-",'DEM2'!L8)</f>
        <v>1276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1311</v>
      </c>
      <c r="C67" s="317">
        <f>IF(ISBLANK('DEM2'!O7),"-",'DEM2'!O7)</f>
        <v>1488</v>
      </c>
      <c r="D67" s="395"/>
      <c r="E67" s="317">
        <f>IF(ISBLANK('DEM2'!P8),"-",'DEM2'!P8)</f>
        <v>1066</v>
      </c>
      <c r="F67" s="317">
        <f>IF(ISBLANK('DEM2'!O8),"-",'DEM2'!O8)</f>
        <v>1213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4830</v>
      </c>
      <c r="C68" s="414">
        <f>IF(ISBLANK('DEM2'!R7),"-",'DEM2'!R7)</f>
        <v>5209</v>
      </c>
      <c r="D68" s="420"/>
      <c r="E68" s="414">
        <f>IF(ISBLANK('DEM2'!S8),"-",'DEM2'!S8)</f>
        <v>4349</v>
      </c>
      <c r="F68" s="414">
        <f>IF(ISBLANK('DEM2'!R8),"-",'DEM2'!R8)</f>
        <v>4588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7761</v>
      </c>
      <c r="C69" s="463">
        <f>IF(ISBLANK('DEM2'!U7),"-",'DEM2'!U7)</f>
        <v>7798</v>
      </c>
      <c r="D69" s="799"/>
      <c r="E69" s="463">
        <f>IF(ISBLANK('DEM2'!V8),"-",'DEM2'!V8)</f>
        <v>7292</v>
      </c>
      <c r="F69" s="463">
        <f>IF(ISBLANK('DEM2'!U8),"-",'DEM2'!U8)</f>
        <v>7197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15.4</v>
      </c>
      <c r="G115" s="800">
        <f>IF(ISBLANK('DEM2'!E23),"-",'DEM2'!E23)</f>
        <v>7.7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2988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3572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24.7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67075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1453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45.4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143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17.3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1618874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111731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420341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291372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29011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522437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36057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72580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5009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642708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44358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697078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48111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133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582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171068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1707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2482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1759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7591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1678</v>
      </c>
      <c r="C300" s="808">
        <f>IF(ISBLANK(POLJ3!C4),"-",POLJ3!C4)</f>
        <v>248</v>
      </c>
      <c r="D300" s="1153">
        <f>IF(ISBLANK(POLJ3!D4),"-",POLJ3!D4)</f>
        <v>1430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2201</v>
      </c>
      <c r="C301" s="789">
        <f>IF(ISBLANK(POLJ3!C5),"-",POLJ3!C5)</f>
        <v>1323</v>
      </c>
      <c r="D301" s="1154">
        <f>IF(ISBLANK(POLJ3!D5),"-",POLJ3!D5)</f>
        <v>878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10</v>
      </c>
      <c r="C302" s="790">
        <f>IF(ISBLANK(POLJ3!C6),"-",POLJ3!C6)</f>
        <v>1</v>
      </c>
      <c r="D302" s="1155">
        <f>IF(ISBLANK(POLJ3!D6),"-",POLJ3!D6)</f>
        <v>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277</v>
      </c>
      <c r="C303" s="791">
        <f>IF(ISBLANK(POLJ3!C7),"-",POLJ3!C7)</f>
        <v>87</v>
      </c>
      <c r="D303" s="1164">
        <f>IF(ISBLANK(POLJ3!D7),"-",POLJ3!D7)</f>
        <v>190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1707</v>
      </c>
      <c r="C304" s="807">
        <f>IF(ISBLANK(POLJ3!C8),"-",POLJ3!C8)</f>
        <v>229</v>
      </c>
      <c r="D304" s="1122">
        <f>IF(ISBLANK(POLJ3!D8),"-",POLJ3!D8)</f>
        <v>1478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98.57</v>
      </c>
      <c r="C310" s="1123"/>
      <c r="D310" s="3"/>
      <c r="E310" s="5"/>
      <c r="F310" s="5"/>
      <c r="G310" s="815" t="s">
        <v>765</v>
      </c>
      <c r="H310" s="816">
        <f>IF(ISBLANK(POLJ2!H3),"-",POLJ2!H3)</f>
        <v>2656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19879.32</v>
      </c>
      <c r="C311" s="1124"/>
      <c r="D311" s="3"/>
      <c r="E311" s="5"/>
      <c r="F311" s="5"/>
      <c r="G311" s="810" t="s">
        <v>766</v>
      </c>
      <c r="H311" s="248">
        <f>IF(ISBLANK(POLJ2!H4),"-",POLJ2!H4)</f>
        <v>17383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832.98</v>
      </c>
      <c r="C312" s="1124"/>
      <c r="D312" s="3"/>
      <c r="E312" s="5"/>
      <c r="F312" s="5"/>
      <c r="G312" s="810" t="s">
        <v>767</v>
      </c>
      <c r="H312" s="248">
        <f>IF(ISBLANK(POLJ2!H5),"-",POLJ2!H5)</f>
        <v>8914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116.82</v>
      </c>
      <c r="C313" s="1124"/>
      <c r="D313" s="3"/>
      <c r="E313" s="5"/>
      <c r="F313" s="5"/>
      <c r="G313" s="812" t="s">
        <v>768</v>
      </c>
      <c r="H313" s="249">
        <f>IF(ISBLANK(POLJ2!H6),"-",POLJ2!H6)</f>
        <v>72969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24.02</v>
      </c>
      <c r="C314" s="1124"/>
      <c r="D314" s="3"/>
      <c r="E314" s="5"/>
      <c r="F314" s="5"/>
      <c r="G314" s="814" t="s">
        <v>16</v>
      </c>
      <c r="H314" s="817">
        <f>IF(ISBLANK(POLJ2!H7),"-",POLJ2!H7)</f>
        <v>101922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2562.2399999999998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23513.95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49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16.3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249</v>
      </c>
      <c r="I364" s="808">
        <f>IF(ISBLANK(OBRAZ2!I6),"-",OBRAZ2!I6)</f>
        <v>171</v>
      </c>
      <c r="J364" s="808">
        <f>IF(ISBLANK(OBRAZ2!J6),"-",OBRAZ2!J6)</f>
        <v>78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83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26.3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157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15.178571428571427</v>
      </c>
      <c r="I375" s="850">
        <f>IF(ISBLANK(OBRAZ2!C12),"-",OBRAZ2!C21)</f>
        <v>14.859437751004014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34.821428571428569</v>
      </c>
      <c r="I377" s="851">
        <f>IF(ISBLANK(OBRAZ2!C14),"-",OBRAZ2!C23)</f>
        <v>28.112449799196789</v>
      </c>
      <c r="J377" s="851">
        <f>IF(ISBLANK(OBRAZ2!D14),"-",OBRAZ2!D23)</f>
        <v>45.674740484429066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50</v>
      </c>
      <c r="I379" s="851">
        <f>IF(ISBLANK(OBRAZ2!C16),"-",OBRAZ2!C25)</f>
        <v>50.200803212851412</v>
      </c>
      <c r="J379" s="851">
        <f>IF(ISBLANK(OBRAZ2!D16),"-",OBRAZ2!D25)</f>
        <v>52.595155709342556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6.8273092369477917</v>
      </c>
      <c r="J380" s="852">
        <f>IF(ISBLANK(OBRAZ2!D17),"-",OBRAZ2!D26)</f>
        <v>1.7301038062283738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418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581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92.3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140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365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123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4.3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3742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3000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37.1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0.93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20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138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96.7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90.8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3859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26.6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965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3601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37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6.6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6.6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1981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14.6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564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25.7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206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8.5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70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99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40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5.9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56.9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48.5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82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86.277000000000001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211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5200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3788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2688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11.121600000000001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171</v>
      </c>
      <c r="D696" s="315"/>
      <c r="E696" s="314"/>
      <c r="F696" s="5"/>
      <c r="G696" s="837">
        <v>2012</v>
      </c>
      <c r="H696" s="835">
        <f>IF(ISBLANK(INDEKSI2!B5),"-",INDEKSI2!B5)</f>
        <v>24.66</v>
      </c>
      <c r="I696" s="835">
        <f>IF(ISBLANK(INDEKSI2!C5),"-",INDEKSI2!C5)</f>
        <v>121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0</v>
      </c>
      <c r="D697" s="315"/>
      <c r="E697" s="314"/>
      <c r="F697" s="5"/>
      <c r="G697" s="838">
        <v>2013</v>
      </c>
      <c r="H697" s="559">
        <f>IF(ISBLANK(INDEKSI2!B6),"-",INDEKSI2!B6)</f>
        <v>28.19</v>
      </c>
      <c r="I697" s="559">
        <f>IF(ISBLANK(INDEKSI2!C6),"-",INDEKSI2!C6)</f>
        <v>98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28.93</v>
      </c>
      <c r="I698" s="836">
        <f>IF(ISBLANK(INDEKSI2!C7),"-",INDEKSI2!C7)</f>
        <v>100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5726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313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31095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1358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17.3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45.4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28.93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11.121600000000001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171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0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27.68</v>
      </c>
      <c r="C4" s="721">
        <v>97</v>
      </c>
      <c r="D4" s="710"/>
      <c r="E4" s="711"/>
      <c r="F4" s="712"/>
    </row>
    <row r="5" spans="1:6" x14ac:dyDescent="0.25">
      <c r="A5" s="286">
        <v>2012</v>
      </c>
      <c r="B5" s="614">
        <v>24.66</v>
      </c>
      <c r="C5" s="722">
        <v>121</v>
      </c>
      <c r="D5" s="713"/>
      <c r="E5" s="641"/>
      <c r="F5" s="714"/>
    </row>
    <row r="6" spans="1:6" x14ac:dyDescent="0.25">
      <c r="A6" s="286">
        <v>2013</v>
      </c>
      <c r="B6" s="614">
        <v>28.19</v>
      </c>
      <c r="C6" s="722">
        <v>98</v>
      </c>
      <c r="D6" s="715">
        <v>11.121600000000001</v>
      </c>
      <c r="E6" s="609">
        <v>171</v>
      </c>
      <c r="F6" s="716">
        <v>0</v>
      </c>
    </row>
    <row r="7" spans="1:6" x14ac:dyDescent="0.25">
      <c r="A7" s="219">
        <v>2014</v>
      </c>
      <c r="B7" s="615">
        <v>28.93</v>
      </c>
      <c r="C7" s="723">
        <v>100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1707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1759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2482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98.57</v>
      </c>
      <c r="G3" s="217" t="s">
        <v>765</v>
      </c>
      <c r="H3" s="71">
        <v>2656</v>
      </c>
    </row>
    <row r="4" spans="1:9" x14ac:dyDescent="0.25">
      <c r="A4" s="286" t="s">
        <v>760</v>
      </c>
      <c r="B4" s="214">
        <v>19879.32</v>
      </c>
      <c r="G4" s="286" t="s">
        <v>766</v>
      </c>
      <c r="H4" s="214">
        <v>17383</v>
      </c>
    </row>
    <row r="5" spans="1:9" x14ac:dyDescent="0.25">
      <c r="A5" s="286" t="s">
        <v>761</v>
      </c>
      <c r="B5" s="214">
        <v>832.98</v>
      </c>
      <c r="G5" s="286" t="s">
        <v>767</v>
      </c>
      <c r="H5" s="214">
        <v>8914</v>
      </c>
    </row>
    <row r="6" spans="1:9" x14ac:dyDescent="0.25">
      <c r="A6" s="286" t="s">
        <v>762</v>
      </c>
      <c r="B6" s="214">
        <v>116.82</v>
      </c>
      <c r="G6" s="286" t="s">
        <v>768</v>
      </c>
      <c r="H6" s="214">
        <v>72969</v>
      </c>
    </row>
    <row r="7" spans="1:9" x14ac:dyDescent="0.25">
      <c r="A7" s="286" t="s">
        <v>763</v>
      </c>
      <c r="B7" s="214">
        <v>24.02</v>
      </c>
      <c r="G7" s="1" t="s">
        <v>24</v>
      </c>
      <c r="H7" s="288">
        <v>101922</v>
      </c>
    </row>
    <row r="8" spans="1:9" x14ac:dyDescent="0.25">
      <c r="A8" s="287" t="s">
        <v>764</v>
      </c>
      <c r="B8" s="73">
        <v>2562.2399999999998</v>
      </c>
    </row>
    <row r="9" spans="1:9" x14ac:dyDescent="0.25">
      <c r="A9" s="1" t="s">
        <v>24</v>
      </c>
      <c r="B9" s="288">
        <v>23513.95</v>
      </c>
      <c r="I9" s="41" t="s">
        <v>876</v>
      </c>
    </row>
    <row r="10" spans="1:9" x14ac:dyDescent="0.25">
      <c r="G10" s="29" t="s">
        <v>775</v>
      </c>
      <c r="H10" s="58">
        <v>7591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1678</v>
      </c>
      <c r="C4" s="55">
        <v>248</v>
      </c>
      <c r="D4" s="110">
        <v>1430</v>
      </c>
    </row>
    <row r="5" spans="1:4" ht="30" customHeight="1" x14ac:dyDescent="0.25">
      <c r="A5" s="274" t="s">
        <v>884</v>
      </c>
      <c r="B5" s="212">
        <v>2201</v>
      </c>
      <c r="C5" s="58">
        <v>1323</v>
      </c>
      <c r="D5" s="160">
        <v>878</v>
      </c>
    </row>
    <row r="6" spans="1:4" x14ac:dyDescent="0.25">
      <c r="A6" s="274" t="s">
        <v>772</v>
      </c>
      <c r="B6" s="212">
        <v>10</v>
      </c>
      <c r="C6" s="58">
        <v>1</v>
      </c>
      <c r="D6" s="160">
        <v>9</v>
      </c>
    </row>
    <row r="7" spans="1:4" ht="30" x14ac:dyDescent="0.25">
      <c r="A7" s="274" t="s">
        <v>773</v>
      </c>
      <c r="B7" s="212">
        <v>277</v>
      </c>
      <c r="C7" s="58">
        <v>87</v>
      </c>
      <c r="D7" s="160">
        <v>190</v>
      </c>
    </row>
    <row r="8" spans="1:4" x14ac:dyDescent="0.25">
      <c r="A8" s="201" t="s">
        <v>774</v>
      </c>
      <c r="B8" s="72">
        <v>1707</v>
      </c>
      <c r="C8" s="61">
        <v>229</v>
      </c>
      <c r="D8" s="111">
        <v>1478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10</v>
      </c>
      <c r="C14" s="276">
        <f>D6/B6*100</f>
        <v>90</v>
      </c>
    </row>
    <row r="15" spans="1:4" ht="60" x14ac:dyDescent="0.25">
      <c r="A15" s="277" t="s">
        <v>885</v>
      </c>
      <c r="B15" s="282">
        <f>C5/B5*100</f>
        <v>60.109041344843249</v>
      </c>
      <c r="C15" s="278">
        <f>D5/B5*100</f>
        <v>39.890958655156751</v>
      </c>
    </row>
    <row r="16" spans="1:4" ht="30" x14ac:dyDescent="0.25">
      <c r="A16" s="279" t="s">
        <v>821</v>
      </c>
      <c r="B16" s="283">
        <f>C4/B4*100</f>
        <v>14.779499404052443</v>
      </c>
      <c r="C16" s="280">
        <f>D4/B4*100</f>
        <v>85.220500595947556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10</v>
      </c>
      <c r="C21" s="276">
        <f>C14</f>
        <v>90</v>
      </c>
    </row>
    <row r="22" spans="1:3" ht="60" x14ac:dyDescent="0.25">
      <c r="A22" s="277" t="s">
        <v>823</v>
      </c>
      <c r="B22" s="282">
        <f t="shared" ref="B22:C23" si="0">B15</f>
        <v>60.109041344843249</v>
      </c>
      <c r="C22" s="278">
        <f t="shared" si="0"/>
        <v>39.890958655156751</v>
      </c>
    </row>
    <row r="23" spans="1:3" ht="30" x14ac:dyDescent="0.25">
      <c r="A23" s="279" t="s">
        <v>858</v>
      </c>
      <c r="B23" s="285">
        <f t="shared" si="0"/>
        <v>14.779499404052443</v>
      </c>
      <c r="C23" s="284">
        <f t="shared" si="0"/>
        <v>85.220500595947556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16.3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26.3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267</v>
      </c>
      <c r="C6" s="973">
        <v>177</v>
      </c>
      <c r="D6" s="945">
        <v>90</v>
      </c>
      <c r="E6" s="973">
        <v>224</v>
      </c>
      <c r="F6" s="973">
        <v>134</v>
      </c>
      <c r="G6" s="945">
        <v>90</v>
      </c>
      <c r="H6" s="599">
        <v>249</v>
      </c>
      <c r="I6" s="616">
        <v>171</v>
      </c>
      <c r="J6" s="945">
        <v>78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34</v>
      </c>
      <c r="C12" s="600">
        <v>37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78</v>
      </c>
      <c r="C14" s="751">
        <v>70</v>
      </c>
      <c r="D14" s="751">
        <v>132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112</v>
      </c>
      <c r="C16" s="1029">
        <v>125</v>
      </c>
      <c r="D16" s="751">
        <v>152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17</v>
      </c>
      <c r="D17" s="752">
        <v>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15.178571428571427</v>
      </c>
      <c r="C21" s="289">
        <f>C12/SUM(C12:C17)*100</f>
        <v>14.859437751004014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34.821428571428569</v>
      </c>
      <c r="C23" s="290">
        <f>C14/SUM(C12:C17)*100</f>
        <v>28.112449799196789</v>
      </c>
      <c r="D23" s="290">
        <f>D14/SUM(D12:D17)*100</f>
        <v>45.674740484429066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50</v>
      </c>
      <c r="C25" s="290">
        <f>C16/SUM(C12:C17)*100</f>
        <v>50.200803212851412</v>
      </c>
      <c r="D25" s="290">
        <f>D16/SUM(D12:D17)*100</f>
        <v>52.595155709342556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6.8273092369477917</v>
      </c>
      <c r="D26" s="291">
        <f>D17/SUM(D12:D17)*100</f>
        <v>1.7301038062283738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27.5</v>
      </c>
      <c r="C7" s="600">
        <v>24.7</v>
      </c>
      <c r="D7" s="600">
        <v>28.6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72.5</v>
      </c>
      <c r="C9" s="752">
        <v>75.3</v>
      </c>
      <c r="D9" s="752">
        <v>71.400000000000006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27.5</v>
      </c>
      <c r="C13" s="697">
        <f t="shared" ref="C13:D13" si="1">IF(ISBLANK(C7),"",C7)</f>
        <v>24.7</v>
      </c>
      <c r="D13" s="697">
        <f t="shared" si="1"/>
        <v>28.6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72.5</v>
      </c>
      <c r="C15" s="699">
        <f t="shared" si="2"/>
        <v>75.3</v>
      </c>
      <c r="D15" s="699">
        <f t="shared" si="2"/>
        <v>71.400000000000006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27.5</v>
      </c>
      <c r="C18" s="697">
        <f t="shared" ref="C18:D18" si="4">IF(ISBLANK(C7),"",C7)</f>
        <v>24.7</v>
      </c>
      <c r="D18" s="697">
        <f t="shared" si="4"/>
        <v>28.6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72.5</v>
      </c>
      <c r="C20" s="699">
        <f t="shared" si="5"/>
        <v>75.3</v>
      </c>
      <c r="D20" s="699">
        <f t="shared" si="5"/>
        <v>71.400000000000006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87.5</v>
      </c>
      <c r="C5" s="611">
        <v>95.9</v>
      </c>
      <c r="D5" s="1030">
        <v>92.6</v>
      </c>
      <c r="F5" s="28"/>
      <c r="G5" s="693">
        <f>A5</f>
        <v>2020</v>
      </c>
      <c r="H5" s="669">
        <f>IF(ISBLANK(B5),"",B5)</f>
        <v>87.5</v>
      </c>
      <c r="I5" s="618">
        <f t="shared" ref="H5:I7" si="0">IF(ISBLANK(C5),"",C5)</f>
        <v>95.9</v>
      </c>
    </row>
    <row r="6" spans="1:10" x14ac:dyDescent="0.25">
      <c r="A6" s="749">
        <v>2021</v>
      </c>
      <c r="B6" s="601">
        <v>119.6</v>
      </c>
      <c r="C6" s="612">
        <v>125</v>
      </c>
      <c r="D6" s="946">
        <v>122.4</v>
      </c>
      <c r="F6" s="44"/>
      <c r="G6" s="693">
        <f t="shared" ref="G6:G7" si="1">A6</f>
        <v>2021</v>
      </c>
      <c r="H6" s="670">
        <f t="shared" si="0"/>
        <v>119.6</v>
      </c>
      <c r="I6" s="619">
        <f t="shared" si="0"/>
        <v>125</v>
      </c>
    </row>
    <row r="7" spans="1:10" x14ac:dyDescent="0.25">
      <c r="A7" s="750">
        <v>2022</v>
      </c>
      <c r="B7" s="601">
        <v>114.8</v>
      </c>
      <c r="C7" s="612">
        <v>127.9</v>
      </c>
      <c r="D7" s="946">
        <v>121.7</v>
      </c>
      <c r="F7" s="44"/>
      <c r="G7" s="693">
        <f t="shared" si="1"/>
        <v>2022</v>
      </c>
      <c r="H7" s="671">
        <f t="shared" si="0"/>
        <v>114.8</v>
      </c>
      <c r="I7" s="620">
        <f t="shared" si="0"/>
        <v>127.9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87.5</v>
      </c>
      <c r="I13" s="618">
        <f>IF(ISBLANK(C5),"",C5)</f>
        <v>95.9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119.6</v>
      </c>
      <c r="I14" s="619">
        <f t="shared" si="3"/>
        <v>125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114.8</v>
      </c>
      <c r="I15" s="620">
        <f t="shared" si="4"/>
        <v>127.9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Бела Црква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353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14489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72.23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170.8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13343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13416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394</v>
      </c>
      <c r="C63" s="548">
        <f>IF(ISBLANK('DEM2'!C7),"-",'DEM2'!C7)</f>
        <v>458</v>
      </c>
      <c r="D63" s="548"/>
      <c r="E63" s="548">
        <f>IF(ISBLANK('DEM2'!D8),"-",'DEM2'!D8)</f>
        <v>418</v>
      </c>
      <c r="F63" s="548">
        <f>IF(ISBLANK('DEM2'!C8),"-",'DEM2'!C8)</f>
        <v>447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543</v>
      </c>
      <c r="C64" s="317">
        <f>IF(ISBLANK('DEM2'!F7),"-",'DEM2'!F7)</f>
        <v>614</v>
      </c>
      <c r="D64" s="789"/>
      <c r="E64" s="317">
        <f>IF(ISBLANK('DEM2'!G8),"-",'DEM2'!G8)</f>
        <v>519</v>
      </c>
      <c r="F64" s="317">
        <f>IF(ISBLANK('DEM2'!F8),"-",'DEM2'!F8)</f>
        <v>577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338</v>
      </c>
      <c r="C65" s="345">
        <f>IF(ISBLANK('DEM2'!I7),"-",'DEM2'!I7)</f>
        <v>375</v>
      </c>
      <c r="D65" s="393"/>
      <c r="E65" s="345">
        <f>IF(ISBLANK('DEM2'!J8),"-",'DEM2'!J8)</f>
        <v>304</v>
      </c>
      <c r="F65" s="345">
        <f>IF(ISBLANK('DEM2'!I8),"-",'DEM2'!I8)</f>
        <v>341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1193</v>
      </c>
      <c r="C66" s="348">
        <f>IF(ISBLANK('DEM2'!L7),"-",'DEM2'!L7)</f>
        <v>1346</v>
      </c>
      <c r="D66" s="394"/>
      <c r="E66" s="348">
        <f>IF(ISBLANK('DEM2'!M8),"-",'DEM2'!M8)</f>
        <v>1162</v>
      </c>
      <c r="F66" s="348">
        <f>IF(ISBLANK('DEM2'!L8),"-",'DEM2'!L8)</f>
        <v>1276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1311</v>
      </c>
      <c r="C67" s="345">
        <f>IF(ISBLANK('DEM2'!O7),"-",'DEM2'!O7)</f>
        <v>1488</v>
      </c>
      <c r="D67" s="393"/>
      <c r="E67" s="345">
        <f>IF(ISBLANK('DEM2'!P8),"-",'DEM2'!P8)</f>
        <v>1066</v>
      </c>
      <c r="F67" s="345">
        <f>IF(ISBLANK('DEM2'!O8),"-",'DEM2'!O8)</f>
        <v>1213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4830</v>
      </c>
      <c r="C68" s="317">
        <f>IF(ISBLANK('DEM2'!R7),"-",'DEM2'!R7)</f>
        <v>5209</v>
      </c>
      <c r="D68" s="395"/>
      <c r="E68" s="317">
        <f>IF(ISBLANK('DEM2'!S8),"-",'DEM2'!S8)</f>
        <v>4349</v>
      </c>
      <c r="F68" s="317">
        <f>IF(ISBLANK('DEM2'!R8),"-",'DEM2'!R8)</f>
        <v>4588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7761</v>
      </c>
      <c r="C69" s="463">
        <f>IF(ISBLANK('DEM2'!U7),"-",'DEM2'!U7)</f>
        <v>7798</v>
      </c>
      <c r="D69" s="799"/>
      <c r="E69" s="463">
        <f>IF(ISBLANK('DEM2'!V8),"-",'DEM2'!V8)</f>
        <v>7292</v>
      </c>
      <c r="F69" s="463">
        <f>IF(ISBLANK('DEM2'!U8),"-",'DEM2'!U8)</f>
        <v>7197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15.4</v>
      </c>
      <c r="G115" s="800">
        <f>IF(ISBLANK('DEM2'!E23),"-",'DEM2'!E23)</f>
        <v>7.7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2988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3572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24.7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67075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1453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45.4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143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17.3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1618874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111731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420341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291372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29011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522437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36057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72580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5009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642708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44358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697078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48111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133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582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171068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1707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2482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1759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7591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1678</v>
      </c>
      <c r="C300" s="808">
        <f>IF(ISBLANK(POLJ3!C4),"-",POLJ3!C4)</f>
        <v>248</v>
      </c>
      <c r="D300" s="1153">
        <f>IF(ISBLANK(POLJ3!D4),"-",POLJ3!D4)</f>
        <v>1430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2201</v>
      </c>
      <c r="C301" s="789">
        <f>IF(ISBLANK(POLJ3!C5),"-",POLJ3!C5)</f>
        <v>1323</v>
      </c>
      <c r="D301" s="1154">
        <f>IF(ISBLANK(POLJ3!D5),"-",POLJ3!D5)</f>
        <v>878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10</v>
      </c>
      <c r="C302" s="790">
        <f>IF(ISBLANK(POLJ3!C6),"-",POLJ3!C6)</f>
        <v>1</v>
      </c>
      <c r="D302" s="1155">
        <f>IF(ISBLANK(POLJ3!D6),"-",POLJ3!D6)</f>
        <v>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277</v>
      </c>
      <c r="C303" s="791">
        <f>IF(ISBLANK(POLJ3!C7),"-",POLJ3!C7)</f>
        <v>87</v>
      </c>
      <c r="D303" s="1164">
        <f>IF(ISBLANK(POLJ3!D7),"-",POLJ3!D7)</f>
        <v>190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1707</v>
      </c>
      <c r="C304" s="807">
        <f>IF(ISBLANK(POLJ3!C8),"-",POLJ3!C8)</f>
        <v>229</v>
      </c>
      <c r="D304" s="1122">
        <f>IF(ISBLANK(POLJ3!D8),"-",POLJ3!D8)</f>
        <v>1478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98.57</v>
      </c>
      <c r="C310" s="1123"/>
      <c r="D310" s="3"/>
      <c r="E310" s="5"/>
      <c r="F310" s="5"/>
      <c r="G310" s="815" t="s">
        <v>854</v>
      </c>
      <c r="H310" s="816">
        <f>IF(ISBLANK(POLJ2!H3),"-",POLJ2!H3)</f>
        <v>2656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19879.32</v>
      </c>
      <c r="C311" s="1124"/>
      <c r="D311" s="3"/>
      <c r="E311" s="5"/>
      <c r="F311" s="5"/>
      <c r="G311" s="810" t="s">
        <v>855</v>
      </c>
      <c r="H311" s="248">
        <f>IF(ISBLANK(POLJ2!H4),"-",POLJ2!H4)</f>
        <v>17383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832.98</v>
      </c>
      <c r="C312" s="1124"/>
      <c r="D312" s="3"/>
      <c r="E312" s="5"/>
      <c r="F312" s="5"/>
      <c r="G312" s="810" t="s">
        <v>856</v>
      </c>
      <c r="H312" s="248">
        <f>IF(ISBLANK(POLJ2!H5),"-",POLJ2!H5)</f>
        <v>8914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116.82</v>
      </c>
      <c r="C313" s="1124"/>
      <c r="D313" s="3"/>
      <c r="E313" s="5"/>
      <c r="F313" s="5"/>
      <c r="G313" s="812" t="s">
        <v>857</v>
      </c>
      <c r="H313" s="249">
        <f>IF(ISBLANK(POLJ2!H6),"-",POLJ2!H6)</f>
        <v>72969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24.02</v>
      </c>
      <c r="C314" s="1124"/>
      <c r="D314" s="3"/>
      <c r="E314" s="5"/>
      <c r="F314" s="5"/>
      <c r="G314" s="814" t="s">
        <v>847</v>
      </c>
      <c r="H314" s="817">
        <f>IF(ISBLANK(POLJ2!H7),"-",POLJ2!H7)</f>
        <v>101922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2562.2399999999998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23513.95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49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16.3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249</v>
      </c>
      <c r="I364" s="808">
        <f>IF(ISBLANK(OBRAZ2!I6),"-",OBRAZ2!I6)</f>
        <v>171</v>
      </c>
      <c r="J364" s="808">
        <f>IF(ISBLANK(OBRAZ2!J6),"-",OBRAZ2!J6)</f>
        <v>78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83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26.3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157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15.178571428571427</v>
      </c>
      <c r="I375" s="850">
        <f>IF(ISBLANK(OBRAZ2!C12),"-",OBRAZ2!C21)</f>
        <v>14.859437751004014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34.821428571428569</v>
      </c>
      <c r="I377" s="851">
        <f>IF(ISBLANK(OBRAZ2!C14),"-",OBRAZ2!C23)</f>
        <v>28.112449799196789</v>
      </c>
      <c r="J377" s="851">
        <f>IF(ISBLANK(OBRAZ2!D14),"-",OBRAZ2!D23)</f>
        <v>45.674740484429066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50</v>
      </c>
      <c r="I379" s="851">
        <f>IF(ISBLANK(OBRAZ2!C16),"-",OBRAZ2!C25)</f>
        <v>50.200803212851412</v>
      </c>
      <c r="J379" s="851">
        <f>IF(ISBLANK(OBRAZ2!D16),"-",OBRAZ2!D25)</f>
        <v>52.595155709342556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6.8273092369477917</v>
      </c>
      <c r="J380" s="852">
        <f>IF(ISBLANK(OBRAZ2!D17),"-",OBRAZ2!D26)</f>
        <v>1.7301038062283738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418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581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92.3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140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365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123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4.3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3742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3000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37.1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20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138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96.7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90.8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3859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26.6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965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3601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37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6.6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6.6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1981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14.6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564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25.7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206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8.5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70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99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40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5.9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56.9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48.5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82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86.277000000000001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211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5200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3788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2688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11.121600000000001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171</v>
      </c>
      <c r="D696" s="3"/>
      <c r="E696" s="5"/>
      <c r="F696" s="5"/>
      <c r="G696" s="837">
        <v>2012</v>
      </c>
      <c r="H696" s="835">
        <f>IF(ISBLANK(INDEKSI2!B5),"-",INDEKSI2!B5)</f>
        <v>24.66</v>
      </c>
      <c r="I696" s="835">
        <f>IF(ISBLANK(INDEKSI2!C5),"-",INDEKSI2!C5)</f>
        <v>121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0</v>
      </c>
      <c r="D697" s="3"/>
      <c r="E697" s="5"/>
      <c r="F697" s="5"/>
      <c r="G697" s="838">
        <v>2013</v>
      </c>
      <c r="H697" s="559">
        <f>IF(ISBLANK(INDEKSI2!B6),"-",INDEKSI2!B6)</f>
        <v>28.19</v>
      </c>
      <c r="I697" s="559">
        <f>IF(ISBLANK(INDEKSI2!C6),"-",INDEKSI2!C6)</f>
        <v>98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28.93</v>
      </c>
      <c r="I698" s="836">
        <f>IF(ISBLANK(INDEKSI2!C7),"-",INDEKSI2!C7)</f>
        <v>100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5726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313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31095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1358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11</v>
      </c>
      <c r="D6" s="612">
        <v>3</v>
      </c>
      <c r="E6" s="612">
        <v>8</v>
      </c>
      <c r="F6" s="1033">
        <v>26</v>
      </c>
      <c r="G6" s="612">
        <v>12</v>
      </c>
      <c r="H6" s="980">
        <v>14</v>
      </c>
      <c r="I6" s="1034">
        <v>8.6</v>
      </c>
      <c r="J6" s="612">
        <v>7.4</v>
      </c>
      <c r="K6" s="1035">
        <v>10.1</v>
      </c>
      <c r="L6" s="1033">
        <v>86</v>
      </c>
      <c r="M6" s="612">
        <v>47</v>
      </c>
      <c r="N6" s="1028">
        <v>39</v>
      </c>
      <c r="O6" s="1034">
        <v>27.9</v>
      </c>
      <c r="P6" s="612">
        <v>27.6</v>
      </c>
      <c r="Q6" s="1028">
        <v>28.3</v>
      </c>
      <c r="R6" s="1033">
        <v>112</v>
      </c>
      <c r="S6" s="612">
        <v>70</v>
      </c>
      <c r="T6" s="1035">
        <v>42</v>
      </c>
    </row>
    <row r="7" spans="1:20" x14ac:dyDescent="0.25">
      <c r="A7" s="286">
        <v>2021</v>
      </c>
      <c r="B7" s="602">
        <v>1</v>
      </c>
      <c r="C7" s="601">
        <v>11</v>
      </c>
      <c r="D7" s="612">
        <v>3</v>
      </c>
      <c r="E7" s="612">
        <v>8</v>
      </c>
      <c r="F7" s="1033">
        <v>31</v>
      </c>
      <c r="G7" s="612">
        <v>15</v>
      </c>
      <c r="H7" s="980">
        <v>16</v>
      </c>
      <c r="I7" s="1034">
        <v>10.199999999999999</v>
      </c>
      <c r="J7" s="612">
        <v>9.6</v>
      </c>
      <c r="K7" s="1035">
        <v>10.9</v>
      </c>
      <c r="L7" s="1033">
        <v>76</v>
      </c>
      <c r="M7" s="612">
        <v>36</v>
      </c>
      <c r="N7" s="1028">
        <v>40</v>
      </c>
      <c r="O7" s="1034">
        <v>24.9</v>
      </c>
      <c r="P7" s="612">
        <v>21.6</v>
      </c>
      <c r="Q7" s="1028">
        <v>29</v>
      </c>
      <c r="R7" s="1033">
        <v>142</v>
      </c>
      <c r="S7" s="612">
        <v>75</v>
      </c>
      <c r="T7" s="1035">
        <v>67</v>
      </c>
    </row>
    <row r="8" spans="1:20" x14ac:dyDescent="0.25">
      <c r="A8" s="219">
        <v>2022</v>
      </c>
      <c r="B8" s="617">
        <v>1</v>
      </c>
      <c r="C8" s="947">
        <v>11</v>
      </c>
      <c r="D8" s="981">
        <v>3</v>
      </c>
      <c r="E8" s="981">
        <v>8</v>
      </c>
      <c r="F8" s="1036">
        <v>49</v>
      </c>
      <c r="G8" s="981">
        <v>26</v>
      </c>
      <c r="H8" s="979">
        <v>23</v>
      </c>
      <c r="I8" s="754">
        <v>16.3</v>
      </c>
      <c r="J8" s="981">
        <v>17</v>
      </c>
      <c r="K8" s="1037">
        <v>15.5</v>
      </c>
      <c r="L8" s="1036">
        <v>83</v>
      </c>
      <c r="M8" s="981">
        <v>44</v>
      </c>
      <c r="N8" s="691">
        <v>39</v>
      </c>
      <c r="O8" s="754">
        <v>26.3</v>
      </c>
      <c r="P8" s="981">
        <v>27.5</v>
      </c>
      <c r="Q8" s="691">
        <v>25.1</v>
      </c>
      <c r="R8" s="1036">
        <v>157</v>
      </c>
      <c r="S8" s="981">
        <v>87</v>
      </c>
      <c r="T8" s="1037">
        <v>70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418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581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140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86.36363636363636</v>
      </c>
      <c r="C21" s="739">
        <f>B10/(B7+B10)*100</f>
        <v>13.636363636363635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86.36363636363636</v>
      </c>
      <c r="C26" s="739">
        <f>C21</f>
        <v>13.636363636363635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5</v>
      </c>
      <c r="D5" s="914" t="s">
        <v>5</v>
      </c>
      <c r="E5" s="211"/>
      <c r="F5" s="125">
        <v>2021</v>
      </c>
      <c r="G5" s="70">
        <v>7</v>
      </c>
      <c r="H5" s="55">
        <v>2</v>
      </c>
      <c r="I5" s="110">
        <v>5</v>
      </c>
      <c r="J5" s="70">
        <v>6</v>
      </c>
      <c r="K5" s="55">
        <v>0</v>
      </c>
      <c r="L5" s="110">
        <v>6</v>
      </c>
      <c r="M5" s="70">
        <v>441</v>
      </c>
      <c r="N5" s="55">
        <v>581</v>
      </c>
      <c r="O5" s="70">
        <v>71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6</v>
      </c>
      <c r="D6" s="915" t="s">
        <v>5</v>
      </c>
      <c r="E6" s="254"/>
      <c r="F6" s="125">
        <v>2022</v>
      </c>
      <c r="G6" s="212">
        <v>7</v>
      </c>
      <c r="H6" s="58">
        <v>2</v>
      </c>
      <c r="I6" s="160">
        <v>5</v>
      </c>
      <c r="J6" s="212">
        <v>6</v>
      </c>
      <c r="K6" s="58">
        <v>0</v>
      </c>
      <c r="L6" s="160">
        <v>6</v>
      </c>
      <c r="M6" s="212">
        <v>418</v>
      </c>
      <c r="N6" s="58">
        <v>581</v>
      </c>
      <c r="O6" s="212">
        <v>66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2</v>
      </c>
      <c r="I7" s="169">
        <v>5</v>
      </c>
      <c r="J7" s="167"/>
      <c r="K7" s="94"/>
      <c r="L7" s="169"/>
      <c r="M7" s="167">
        <v>486</v>
      </c>
      <c r="N7" s="94">
        <v>577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89.8</v>
      </c>
      <c r="C5" s="611">
        <v>89.3</v>
      </c>
      <c r="D5" s="945">
        <v>90.3</v>
      </c>
      <c r="E5" s="610"/>
      <c r="F5" s="611"/>
      <c r="G5" s="945"/>
      <c r="H5" s="610"/>
      <c r="I5" s="611"/>
      <c r="J5" s="945"/>
      <c r="K5" s="610">
        <v>163</v>
      </c>
      <c r="L5" s="611">
        <v>78</v>
      </c>
      <c r="M5" s="945">
        <v>85</v>
      </c>
      <c r="N5" s="610">
        <v>97.7</v>
      </c>
      <c r="O5" s="611">
        <v>92</v>
      </c>
      <c r="P5" s="945">
        <v>103.6</v>
      </c>
      <c r="Q5" s="610">
        <v>0.8</v>
      </c>
      <c r="R5" s="611">
        <v>0</v>
      </c>
      <c r="S5" s="945">
        <v>2.4</v>
      </c>
    </row>
    <row r="6" spans="1:19" x14ac:dyDescent="0.25">
      <c r="A6" s="286">
        <v>2021</v>
      </c>
      <c r="B6" s="457">
        <v>89</v>
      </c>
      <c r="C6" s="458">
        <v>87.1</v>
      </c>
      <c r="D6" s="976">
        <v>91.2</v>
      </c>
      <c r="E6" s="457">
        <v>16</v>
      </c>
      <c r="F6" s="458">
        <v>13</v>
      </c>
      <c r="G6" s="976">
        <v>3</v>
      </c>
      <c r="H6" s="457">
        <v>0</v>
      </c>
      <c r="I6" s="458">
        <v>0</v>
      </c>
      <c r="J6" s="976">
        <v>0</v>
      </c>
      <c r="K6" s="457">
        <v>164</v>
      </c>
      <c r="L6" s="458">
        <v>96</v>
      </c>
      <c r="M6" s="976">
        <v>68</v>
      </c>
      <c r="N6" s="457">
        <v>103.8</v>
      </c>
      <c r="O6" s="458">
        <v>105.7</v>
      </c>
      <c r="P6" s="976">
        <v>101.4</v>
      </c>
      <c r="Q6" s="457">
        <v>0.9</v>
      </c>
      <c r="R6" s="458">
        <v>0.7</v>
      </c>
      <c r="S6" s="976">
        <v>1.1000000000000001</v>
      </c>
    </row>
    <row r="7" spans="1:19" x14ac:dyDescent="0.25">
      <c r="A7" s="286">
        <v>2022</v>
      </c>
      <c r="B7" s="601">
        <v>92.3</v>
      </c>
      <c r="C7" s="612">
        <v>93.4</v>
      </c>
      <c r="D7" s="980">
        <v>91.1</v>
      </c>
      <c r="E7" s="601">
        <v>15</v>
      </c>
      <c r="F7" s="612">
        <v>13</v>
      </c>
      <c r="G7" s="980">
        <v>2</v>
      </c>
      <c r="H7" s="601">
        <v>0</v>
      </c>
      <c r="I7" s="612">
        <v>0</v>
      </c>
      <c r="J7" s="980">
        <v>0</v>
      </c>
      <c r="K7" s="601">
        <v>140</v>
      </c>
      <c r="L7" s="612">
        <v>76</v>
      </c>
      <c r="M7" s="980">
        <v>64</v>
      </c>
      <c r="N7" s="601">
        <v>97.3</v>
      </c>
      <c r="O7" s="612">
        <v>91.8</v>
      </c>
      <c r="P7" s="980">
        <v>104.8</v>
      </c>
      <c r="Q7" s="601">
        <v>0.8</v>
      </c>
      <c r="R7" s="612">
        <v>0.2</v>
      </c>
      <c r="S7" s="980">
        <v>1.6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4.3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420341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29011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169</v>
      </c>
      <c r="C5" s="616">
        <v>117</v>
      </c>
      <c r="D5" s="616">
        <v>52</v>
      </c>
      <c r="E5" s="599">
        <v>168</v>
      </c>
      <c r="F5" s="616">
        <v>83</v>
      </c>
      <c r="G5" s="945">
        <v>85</v>
      </c>
      <c r="H5" s="616">
        <v>85</v>
      </c>
      <c r="I5" s="616">
        <v>41</v>
      </c>
      <c r="J5" s="616">
        <v>44</v>
      </c>
      <c r="K5" s="217">
        <f>SUM(B5,E5,H5)</f>
        <v>422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148</v>
      </c>
      <c r="C6" s="612">
        <v>106</v>
      </c>
      <c r="D6" s="946">
        <v>42</v>
      </c>
      <c r="E6" s="601">
        <v>165</v>
      </c>
      <c r="F6" s="612">
        <v>89</v>
      </c>
      <c r="G6" s="946">
        <v>76</v>
      </c>
      <c r="H6" s="601">
        <v>71</v>
      </c>
      <c r="I6" s="612">
        <v>31</v>
      </c>
      <c r="J6" s="612">
        <v>40</v>
      </c>
      <c r="K6" s="218">
        <f>SUM(B6,E6,H6)</f>
        <v>384</v>
      </c>
      <c r="M6" s="105" t="s">
        <v>284</v>
      </c>
      <c r="N6" s="171">
        <f>IF(ISBLANK(J7),"",J7)</f>
        <v>38</v>
      </c>
      <c r="O6" s="80">
        <f>IF(ISBLANK(I7),"",I7)</f>
        <v>26</v>
      </c>
      <c r="P6" s="211"/>
    </row>
    <row r="7" spans="1:17" ht="24.75" x14ac:dyDescent="0.25">
      <c r="A7" s="218">
        <v>2023</v>
      </c>
      <c r="B7" s="601">
        <v>139</v>
      </c>
      <c r="C7" s="612">
        <v>106</v>
      </c>
      <c r="D7" s="946">
        <v>33</v>
      </c>
      <c r="E7" s="601">
        <v>162</v>
      </c>
      <c r="F7" s="612">
        <v>93</v>
      </c>
      <c r="G7" s="946">
        <v>69</v>
      </c>
      <c r="H7" s="601">
        <v>64</v>
      </c>
      <c r="I7" s="612">
        <v>26</v>
      </c>
      <c r="J7" s="612">
        <v>38</v>
      </c>
      <c r="K7" s="218">
        <f>SUM(B7,E7,H7)</f>
        <v>365</v>
      </c>
      <c r="M7" s="106" t="s">
        <v>285</v>
      </c>
      <c r="N7" s="220">
        <f>IF(ISBLANK(G7),"",G7)</f>
        <v>69</v>
      </c>
      <c r="O7" s="107">
        <f>IF(ISBLANK(F7),"",F7)</f>
        <v>93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33</v>
      </c>
      <c r="O8" s="83">
        <f>IF(ISBLANK(C7),"",C7)</f>
        <v>106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38</v>
      </c>
      <c r="O13" s="80">
        <f>IF(ISBLANK(I7),"",I7)</f>
        <v>26</v>
      </c>
      <c r="P13" s="211"/>
    </row>
    <row r="14" spans="1:17" ht="27.75" customHeight="1" x14ac:dyDescent="0.25">
      <c r="M14" s="106" t="s">
        <v>515</v>
      </c>
      <c r="N14" s="220">
        <f>IF(ISBLANK(G7),"",G7)</f>
        <v>69</v>
      </c>
      <c r="O14" s="107">
        <f>IF(ISBLANK(F7),"",F7)</f>
        <v>93</v>
      </c>
      <c r="P14" s="211"/>
    </row>
    <row r="15" spans="1:17" ht="26.25" customHeight="1" x14ac:dyDescent="0.25">
      <c r="M15" s="108" t="s">
        <v>516</v>
      </c>
      <c r="N15" s="170">
        <f>IF(ISBLANK(D7),"",D7)</f>
        <v>33</v>
      </c>
      <c r="O15" s="83">
        <f>IF(ISBLANK(C7),"",C7)</f>
        <v>106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34</v>
      </c>
      <c r="C21" s="616">
        <v>16</v>
      </c>
      <c r="D21" s="616">
        <v>18</v>
      </c>
      <c r="E21" s="599">
        <v>65</v>
      </c>
      <c r="F21" s="616">
        <v>32</v>
      </c>
      <c r="G21" s="945">
        <v>33</v>
      </c>
      <c r="H21" s="616">
        <v>23</v>
      </c>
      <c r="I21" s="616">
        <v>6</v>
      </c>
      <c r="J21" s="616">
        <v>17</v>
      </c>
      <c r="K21" s="217">
        <f>SUM(B21,E21,H21)</f>
        <v>122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46</v>
      </c>
      <c r="C22" s="1028">
        <v>39</v>
      </c>
      <c r="D22" s="980">
        <v>7</v>
      </c>
      <c r="E22" s="1034">
        <v>54</v>
      </c>
      <c r="F22" s="1028">
        <v>34</v>
      </c>
      <c r="G22" s="980">
        <v>20</v>
      </c>
      <c r="H22" s="1034">
        <v>12</v>
      </c>
      <c r="I22" s="1028">
        <v>7</v>
      </c>
      <c r="J22" s="1028">
        <v>5</v>
      </c>
      <c r="K22" s="218">
        <f>SUM(B22,E22,H22)</f>
        <v>112</v>
      </c>
      <c r="M22" s="105" t="s">
        <v>284</v>
      </c>
      <c r="N22" s="171">
        <f>IF(ISBLANK(J23),"",J23)</f>
        <v>11</v>
      </c>
      <c r="O22" s="80">
        <f>IF(ISBLANK(I23),"",I23)</f>
        <v>18</v>
      </c>
      <c r="P22" s="211"/>
    </row>
    <row r="23" spans="1:17" ht="24.75" x14ac:dyDescent="0.25">
      <c r="A23" s="218">
        <v>2022</v>
      </c>
      <c r="B23" s="1034">
        <v>51</v>
      </c>
      <c r="C23" s="1028">
        <v>30</v>
      </c>
      <c r="D23" s="980">
        <v>21</v>
      </c>
      <c r="E23" s="1034">
        <v>43</v>
      </c>
      <c r="F23" s="1028">
        <v>19</v>
      </c>
      <c r="G23" s="980">
        <v>24</v>
      </c>
      <c r="H23" s="1034">
        <v>29</v>
      </c>
      <c r="I23" s="1028">
        <v>18</v>
      </c>
      <c r="J23" s="1028">
        <v>11</v>
      </c>
      <c r="K23" s="218">
        <f>SUM(B23,E23,H23)</f>
        <v>123</v>
      </c>
      <c r="M23" s="106" t="s">
        <v>285</v>
      </c>
      <c r="N23" s="220">
        <f>IF(ISBLANK(G23),"",G23)</f>
        <v>24</v>
      </c>
      <c r="O23" s="107">
        <f>IF(ISBLANK(F23),"",F23)</f>
        <v>19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21</v>
      </c>
      <c r="O24" s="109">
        <f>IF(ISBLANK(C23),"",C23)</f>
        <v>30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11</v>
      </c>
      <c r="O29" s="80">
        <f>IF(ISBLANK(I23),"",I23)</f>
        <v>18</v>
      </c>
      <c r="P29" s="211"/>
    </row>
    <row r="30" spans="1:17" ht="27.75" customHeight="1" x14ac:dyDescent="0.25">
      <c r="M30" s="106" t="s">
        <v>515</v>
      </c>
      <c r="N30" s="220">
        <f>IF(ISBLANK(G23),"",G23)</f>
        <v>24</v>
      </c>
      <c r="O30" s="107">
        <f>IF(ISBLANK(F23),"",F23)</f>
        <v>19</v>
      </c>
      <c r="P30" s="211"/>
    </row>
    <row r="31" spans="1:17" ht="27.75" customHeight="1" x14ac:dyDescent="0.25">
      <c r="M31" s="108" t="s">
        <v>516</v>
      </c>
      <c r="N31" s="221">
        <f>IF(ISBLANK(D23),"",D23)</f>
        <v>21</v>
      </c>
      <c r="O31" s="109">
        <f>IF(ISBLANK(C23),"",C23)</f>
        <v>30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291372</v>
      </c>
      <c r="D5" s="253"/>
    </row>
    <row r="6" spans="1:4" ht="30" x14ac:dyDescent="0.25">
      <c r="A6" s="686" t="s">
        <v>474</v>
      </c>
      <c r="B6" s="617">
        <v>128969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-1.1000000000000001</v>
      </c>
      <c r="J5" s="611">
        <v>-0.4</v>
      </c>
      <c r="K5" s="945">
        <v>-2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-2.8</v>
      </c>
      <c r="J6" s="458">
        <v>-2.8</v>
      </c>
      <c r="K6" s="976">
        <v>-2.8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4.3</v>
      </c>
      <c r="J7" s="612">
        <v>3.3</v>
      </c>
      <c r="K7" s="980">
        <v>5.5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38</v>
      </c>
      <c r="C5" s="207">
        <v>26</v>
      </c>
      <c r="G5" s="113"/>
      <c r="H5" s="174" t="s">
        <v>586</v>
      </c>
      <c r="I5" s="207">
        <v>24</v>
      </c>
      <c r="J5" s="207">
        <v>27</v>
      </c>
    </row>
    <row r="6" spans="1:13" ht="15" customHeight="1" x14ac:dyDescent="0.25">
      <c r="A6" s="175" t="s">
        <v>587</v>
      </c>
      <c r="B6" s="208">
        <v>270</v>
      </c>
      <c r="C6" s="208">
        <v>112</v>
      </c>
      <c r="G6" s="113"/>
      <c r="H6" s="175" t="s">
        <v>587</v>
      </c>
      <c r="I6" s="208">
        <v>121</v>
      </c>
      <c r="J6" s="208">
        <v>84</v>
      </c>
    </row>
    <row r="7" spans="1:13" ht="15" customHeight="1" x14ac:dyDescent="0.25">
      <c r="A7" s="175" t="s">
        <v>588</v>
      </c>
      <c r="B7" s="208">
        <v>1411</v>
      </c>
      <c r="C7" s="208">
        <v>843</v>
      </c>
      <c r="G7" s="113"/>
      <c r="H7" s="175" t="s">
        <v>588</v>
      </c>
      <c r="I7" s="208">
        <v>668</v>
      </c>
      <c r="J7" s="208">
        <v>409</v>
      </c>
    </row>
    <row r="8" spans="1:13" ht="15" customHeight="1" x14ac:dyDescent="0.25">
      <c r="A8" s="175" t="s">
        <v>589</v>
      </c>
      <c r="B8" s="208">
        <v>2207</v>
      </c>
      <c r="C8" s="208">
        <v>1819</v>
      </c>
      <c r="G8" s="113"/>
      <c r="H8" s="175" t="s">
        <v>589</v>
      </c>
      <c r="I8" s="208">
        <v>1757</v>
      </c>
      <c r="J8" s="208">
        <v>1405</v>
      </c>
    </row>
    <row r="9" spans="1:13" ht="15" customHeight="1" x14ac:dyDescent="0.25">
      <c r="A9" s="175" t="s">
        <v>590</v>
      </c>
      <c r="B9" s="208">
        <v>2912</v>
      </c>
      <c r="C9" s="208">
        <v>3751</v>
      </c>
      <c r="G9" s="113"/>
      <c r="H9" s="175" t="s">
        <v>590</v>
      </c>
      <c r="I9" s="208">
        <v>2887</v>
      </c>
      <c r="J9" s="208">
        <v>3570</v>
      </c>
    </row>
    <row r="10" spans="1:13" ht="15" customHeight="1" x14ac:dyDescent="0.25">
      <c r="A10" s="175" t="s">
        <v>591</v>
      </c>
      <c r="B10" s="208">
        <v>402</v>
      </c>
      <c r="C10" s="208">
        <v>284</v>
      </c>
      <c r="G10" s="113"/>
      <c r="H10" s="175" t="s">
        <v>591</v>
      </c>
      <c r="I10" s="208">
        <v>413</v>
      </c>
      <c r="J10" s="208">
        <v>221</v>
      </c>
    </row>
    <row r="11" spans="1:13" ht="15" customHeight="1" x14ac:dyDescent="0.25">
      <c r="A11" s="176" t="s">
        <v>592</v>
      </c>
      <c r="B11" s="209">
        <v>341</v>
      </c>
      <c r="C11" s="209">
        <v>360</v>
      </c>
      <c r="G11" s="113"/>
      <c r="H11" s="176" t="s">
        <v>592</v>
      </c>
      <c r="I11" s="209">
        <v>467</v>
      </c>
      <c r="J11" s="209">
        <v>445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38</v>
      </c>
      <c r="C17" s="178">
        <f>IF(ISBLANK(C5),"0",C5)</f>
        <v>26</v>
      </c>
      <c r="G17" s="113"/>
      <c r="H17" s="174" t="s">
        <v>586</v>
      </c>
      <c r="I17" s="177">
        <f>IF(ISBLANK(I5),"0",I5)</f>
        <v>24</v>
      </c>
      <c r="J17" s="178">
        <f>IF(ISBLANK(J5),"0",J5)</f>
        <v>27</v>
      </c>
    </row>
    <row r="18" spans="1:13" ht="15" customHeight="1" x14ac:dyDescent="0.25">
      <c r="A18" s="175" t="s">
        <v>587</v>
      </c>
      <c r="B18" s="179">
        <f t="shared" ref="B18:C18" si="0">IF(ISBLANK(B6),"0",B6)</f>
        <v>270</v>
      </c>
      <c r="C18" s="180">
        <f t="shared" si="0"/>
        <v>112</v>
      </c>
      <c r="G18" s="113"/>
      <c r="H18" s="175" t="s">
        <v>587</v>
      </c>
      <c r="I18" s="179">
        <f t="shared" ref="I18:J18" si="1">IF(ISBLANK(I6),"0",I6)</f>
        <v>121</v>
      </c>
      <c r="J18" s="180">
        <f t="shared" si="1"/>
        <v>84</v>
      </c>
    </row>
    <row r="19" spans="1:13" ht="15" customHeight="1" x14ac:dyDescent="0.25">
      <c r="A19" s="175" t="s">
        <v>588</v>
      </c>
      <c r="B19" s="179">
        <f t="shared" ref="B19:C19" si="2">IF(ISBLANK(B7),"0",B7)</f>
        <v>1411</v>
      </c>
      <c r="C19" s="180">
        <f t="shared" si="2"/>
        <v>843</v>
      </c>
      <c r="G19" s="113"/>
      <c r="H19" s="175" t="s">
        <v>588</v>
      </c>
      <c r="I19" s="179">
        <f t="shared" ref="I19:J19" si="3">IF(ISBLANK(I7),"0",I7)</f>
        <v>668</v>
      </c>
      <c r="J19" s="180">
        <f t="shared" si="3"/>
        <v>409</v>
      </c>
    </row>
    <row r="20" spans="1:13" ht="15" customHeight="1" x14ac:dyDescent="0.25">
      <c r="A20" s="175" t="s">
        <v>589</v>
      </c>
      <c r="B20" s="179">
        <f t="shared" ref="B20:C20" si="4">IF(ISBLANK(B8),"0",B8)</f>
        <v>2207</v>
      </c>
      <c r="C20" s="180">
        <f t="shared" si="4"/>
        <v>1819</v>
      </c>
      <c r="G20" s="113"/>
      <c r="H20" s="175" t="s">
        <v>589</v>
      </c>
      <c r="I20" s="179">
        <f t="shared" ref="I20:J20" si="5">IF(ISBLANK(I8),"0",I8)</f>
        <v>1757</v>
      </c>
      <c r="J20" s="180">
        <f t="shared" si="5"/>
        <v>1405</v>
      </c>
    </row>
    <row r="21" spans="1:13" ht="15" customHeight="1" x14ac:dyDescent="0.25">
      <c r="A21" s="175" t="s">
        <v>590</v>
      </c>
      <c r="B21" s="179">
        <f t="shared" ref="B21:C21" si="6">IF(ISBLANK(B9),"0",B9)</f>
        <v>2912</v>
      </c>
      <c r="C21" s="180">
        <f t="shared" si="6"/>
        <v>3751</v>
      </c>
      <c r="G21" s="113"/>
      <c r="H21" s="175" t="s">
        <v>590</v>
      </c>
      <c r="I21" s="179">
        <f t="shared" ref="I21:J21" si="7">IF(ISBLANK(I9),"0",I9)</f>
        <v>2887</v>
      </c>
      <c r="J21" s="180">
        <f t="shared" si="7"/>
        <v>3570</v>
      </c>
    </row>
    <row r="22" spans="1:13" ht="15" customHeight="1" x14ac:dyDescent="0.25">
      <c r="A22" s="175" t="s">
        <v>591</v>
      </c>
      <c r="B22" s="179">
        <f t="shared" ref="B22:C22" si="8">IF(ISBLANK(B10),"0",B10)</f>
        <v>402</v>
      </c>
      <c r="C22" s="180">
        <f t="shared" si="8"/>
        <v>284</v>
      </c>
      <c r="G22" s="113"/>
      <c r="H22" s="175" t="s">
        <v>591</v>
      </c>
      <c r="I22" s="179">
        <f t="shared" ref="I22:J22" si="9">IF(ISBLANK(I10),"0",I10)</f>
        <v>413</v>
      </c>
      <c r="J22" s="180">
        <f t="shared" si="9"/>
        <v>221</v>
      </c>
    </row>
    <row r="23" spans="1:13" ht="15" customHeight="1" x14ac:dyDescent="0.25">
      <c r="A23" s="176" t="s">
        <v>592</v>
      </c>
      <c r="B23" s="181">
        <f t="shared" ref="B23:C23" si="10">IF(ISBLANK(B11),"0",B11)</f>
        <v>341</v>
      </c>
      <c r="C23" s="182">
        <f t="shared" si="10"/>
        <v>360</v>
      </c>
      <c r="G23" s="113"/>
      <c r="H23" s="176" t="s">
        <v>592</v>
      </c>
      <c r="I23" s="181">
        <f t="shared" ref="I23:J23" si="11">IF(ISBLANK(I11),"0",I11)</f>
        <v>467</v>
      </c>
      <c r="J23" s="182">
        <f t="shared" si="11"/>
        <v>445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0.50125313283208017</v>
      </c>
      <c r="C29" s="184">
        <f>C17/SUM(C17:C23)*100</f>
        <v>0.36136205698401669</v>
      </c>
      <c r="D29" s="253"/>
      <c r="E29" s="253"/>
      <c r="G29" s="113"/>
      <c r="H29" s="174" t="s">
        <v>593</v>
      </c>
      <c r="I29" s="184">
        <f>I17/SUM(I17:I23)*100</f>
        <v>0.37872810478144237</v>
      </c>
      <c r="J29" s="184">
        <f>J17/SUM(J17:J23)*100</f>
        <v>0.43824054536601198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3.561535417491096</v>
      </c>
      <c r="C30" s="185">
        <f>C18/SUM(C17:C23)*100</f>
        <v>1.556636553161918</v>
      </c>
      <c r="D30" s="253"/>
      <c r="E30" s="253"/>
      <c r="G30" s="113"/>
      <c r="H30" s="175" t="s">
        <v>594</v>
      </c>
      <c r="I30" s="185">
        <f>I18/SUM(I17:I23)*100</f>
        <v>1.9094208616064385</v>
      </c>
      <c r="J30" s="185">
        <f>J18/SUM(J17:J23)*100</f>
        <v>1.3634150300275929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18.612320274370138</v>
      </c>
      <c r="C31" s="185">
        <f>C19/SUM(C17:C23)*100</f>
        <v>11.716469770674079</v>
      </c>
      <c r="D31" s="253"/>
      <c r="E31" s="253"/>
      <c r="G31" s="113"/>
      <c r="H31" s="175" t="s">
        <v>595</v>
      </c>
      <c r="I31" s="185">
        <f>I19/SUM(I17:I23)*100</f>
        <v>10.541265583083478</v>
      </c>
      <c r="J31" s="185">
        <f>J19/SUM(J17:J23)*100</f>
        <v>6.63853270572959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29.112254320010557</v>
      </c>
      <c r="C32" s="185">
        <f>C20/SUM(C17:C23)*100</f>
        <v>25.281445448227934</v>
      </c>
      <c r="D32" s="253"/>
      <c r="E32" s="253"/>
      <c r="G32" s="113"/>
      <c r="H32" s="175" t="s">
        <v>596</v>
      </c>
      <c r="I32" s="185">
        <f>I20/SUM(I17:I23)*100</f>
        <v>27.726053337541423</v>
      </c>
      <c r="J32" s="185">
        <f>J20/SUM(J17:J23)*100</f>
        <v>22.804739490342477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38.411819021237307</v>
      </c>
      <c r="C33" s="185">
        <f>C21/SUM(C17:C23)*100</f>
        <v>52.133425990271022</v>
      </c>
      <c r="D33" s="253"/>
      <c r="E33" s="253"/>
      <c r="G33" s="113"/>
      <c r="H33" s="175" t="s">
        <v>597</v>
      </c>
      <c r="I33" s="185">
        <f>I21/SUM(I17:I23)*100</f>
        <v>45.557834937667671</v>
      </c>
      <c r="J33" s="185">
        <f>J21/SUM(J17:J23)*100</f>
        <v>57.945138776172698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5.302730510486743</v>
      </c>
      <c r="C34" s="185">
        <f>C22/SUM(C17:C23)*100</f>
        <v>3.9471855455177209</v>
      </c>
      <c r="D34" s="253"/>
      <c r="E34" s="253"/>
      <c r="G34" s="113"/>
      <c r="H34" s="175" t="s">
        <v>598</v>
      </c>
      <c r="I34" s="185">
        <f>I22/SUM(I17:I23)*100</f>
        <v>6.5172794697806529</v>
      </c>
      <c r="J34" s="185">
        <f>J22/SUM(J17:J23)*100</f>
        <v>3.5870800194773573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4.4980873235720882</v>
      </c>
      <c r="C35" s="186">
        <f>C23/SUM(C17:C23)*100</f>
        <v>5.0034746351633084</v>
      </c>
      <c r="D35" s="253"/>
      <c r="E35" s="253"/>
      <c r="G35" s="113"/>
      <c r="H35" s="176" t="s">
        <v>599</v>
      </c>
      <c r="I35" s="186">
        <f>I23/SUM(I17:I23)*100</f>
        <v>7.3694177055388987</v>
      </c>
      <c r="J35" s="186">
        <f>J23/SUM(J17:J23)*100</f>
        <v>7.2228534328842713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0.50125313283208017</v>
      </c>
      <c r="C41" s="184">
        <f t="shared" si="12"/>
        <v>0.36136205698401669</v>
      </c>
      <c r="G41" s="113"/>
      <c r="H41" s="174" t="s">
        <v>601</v>
      </c>
      <c r="I41" s="184">
        <f t="shared" ref="I41:J41" si="13">I29</f>
        <v>0.37872810478144237</v>
      </c>
      <c r="J41" s="184">
        <f t="shared" si="13"/>
        <v>0.43824054536601198</v>
      </c>
    </row>
    <row r="42" spans="1:12" x14ac:dyDescent="0.25">
      <c r="A42" s="175" t="s">
        <v>602</v>
      </c>
      <c r="B42" s="185">
        <f t="shared" si="12"/>
        <v>3.561535417491096</v>
      </c>
      <c r="C42" s="185">
        <f t="shared" si="12"/>
        <v>1.556636553161918</v>
      </c>
      <c r="G42" s="113"/>
      <c r="H42" s="175" t="s">
        <v>602</v>
      </c>
      <c r="I42" s="185">
        <f t="shared" ref="I42:J42" si="14">I30</f>
        <v>1.9094208616064385</v>
      </c>
      <c r="J42" s="185">
        <f t="shared" si="14"/>
        <v>1.3634150300275929</v>
      </c>
    </row>
    <row r="43" spans="1:12" x14ac:dyDescent="0.25">
      <c r="A43" s="175" t="s">
        <v>603</v>
      </c>
      <c r="B43" s="185">
        <f t="shared" si="12"/>
        <v>18.612320274370138</v>
      </c>
      <c r="C43" s="185">
        <f t="shared" si="12"/>
        <v>11.716469770674079</v>
      </c>
      <c r="G43" s="113"/>
      <c r="H43" s="175" t="s">
        <v>603</v>
      </c>
      <c r="I43" s="185">
        <f t="shared" ref="I43:J43" si="15">I31</f>
        <v>10.541265583083478</v>
      </c>
      <c r="J43" s="185">
        <f t="shared" si="15"/>
        <v>6.63853270572959</v>
      </c>
    </row>
    <row r="44" spans="1:12" x14ac:dyDescent="0.25">
      <c r="A44" s="175" t="s">
        <v>604</v>
      </c>
      <c r="B44" s="185">
        <f t="shared" si="12"/>
        <v>29.112254320010557</v>
      </c>
      <c r="C44" s="185">
        <f t="shared" si="12"/>
        <v>25.281445448227934</v>
      </c>
      <c r="G44" s="113"/>
      <c r="H44" s="175" t="s">
        <v>604</v>
      </c>
      <c r="I44" s="185">
        <f t="shared" ref="I44:J44" si="16">I32</f>
        <v>27.726053337541423</v>
      </c>
      <c r="J44" s="185">
        <f t="shared" si="16"/>
        <v>22.804739490342477</v>
      </c>
    </row>
    <row r="45" spans="1:12" x14ac:dyDescent="0.25">
      <c r="A45" s="175" t="s">
        <v>605</v>
      </c>
      <c r="B45" s="185">
        <f t="shared" si="12"/>
        <v>38.411819021237307</v>
      </c>
      <c r="C45" s="185">
        <f t="shared" si="12"/>
        <v>52.133425990271022</v>
      </c>
      <c r="G45" s="113"/>
      <c r="H45" s="175" t="s">
        <v>605</v>
      </c>
      <c r="I45" s="185">
        <f t="shared" ref="I45:J45" si="17">I33</f>
        <v>45.557834937667671</v>
      </c>
      <c r="J45" s="185">
        <f t="shared" si="17"/>
        <v>57.945138776172698</v>
      </c>
    </row>
    <row r="46" spans="1:12" x14ac:dyDescent="0.25">
      <c r="A46" s="175" t="s">
        <v>606</v>
      </c>
      <c r="B46" s="185">
        <f t="shared" si="12"/>
        <v>5.302730510486743</v>
      </c>
      <c r="C46" s="185">
        <f t="shared" si="12"/>
        <v>3.9471855455177209</v>
      </c>
      <c r="G46" s="113"/>
      <c r="H46" s="175" t="s">
        <v>606</v>
      </c>
      <c r="I46" s="185">
        <f t="shared" ref="I46:J46" si="18">I34</f>
        <v>6.5172794697806529</v>
      </c>
      <c r="J46" s="185">
        <f t="shared" si="18"/>
        <v>3.5870800194773573</v>
      </c>
    </row>
    <row r="47" spans="1:12" x14ac:dyDescent="0.25">
      <c r="A47" s="176" t="s">
        <v>607</v>
      </c>
      <c r="B47" s="186">
        <f t="shared" si="12"/>
        <v>4.4980873235720882</v>
      </c>
      <c r="C47" s="186">
        <f t="shared" si="12"/>
        <v>5.0034746351633084</v>
      </c>
      <c r="G47" s="113"/>
      <c r="H47" s="176" t="s">
        <v>607</v>
      </c>
      <c r="I47" s="186">
        <f t="shared" ref="I47:J47" si="19">I35</f>
        <v>7.3694177055388987</v>
      </c>
      <c r="J47" s="186">
        <f t="shared" si="19"/>
        <v>7.2228534328842713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4730</v>
      </c>
      <c r="C5" s="207">
        <v>3998</v>
      </c>
      <c r="D5" s="253"/>
      <c r="E5" s="253"/>
      <c r="F5" s="1003"/>
      <c r="H5" s="174" t="s">
        <v>624</v>
      </c>
      <c r="I5" s="207">
        <v>2028</v>
      </c>
      <c r="J5" s="207">
        <v>1726</v>
      </c>
    </row>
    <row r="6" spans="1:10" ht="15" customHeight="1" x14ac:dyDescent="0.25">
      <c r="A6" s="175" t="s">
        <v>625</v>
      </c>
      <c r="B6" s="208">
        <v>1269</v>
      </c>
      <c r="C6" s="208">
        <v>1324</v>
      </c>
      <c r="D6" s="253"/>
      <c r="E6" s="253"/>
      <c r="F6" s="1003"/>
      <c r="H6" s="175" t="s">
        <v>625</v>
      </c>
      <c r="I6" s="208">
        <v>2249</v>
      </c>
      <c r="J6" s="208">
        <v>2436</v>
      </c>
    </row>
    <row r="7" spans="1:10" ht="15" customHeight="1" x14ac:dyDescent="0.25">
      <c r="A7" s="176" t="s">
        <v>626</v>
      </c>
      <c r="B7" s="209">
        <v>1582</v>
      </c>
      <c r="C7" s="209">
        <v>1873</v>
      </c>
      <c r="D7" s="253"/>
      <c r="E7" s="253"/>
      <c r="F7" s="1003"/>
      <c r="H7" s="175" t="s">
        <v>626</v>
      </c>
      <c r="I7" s="208">
        <v>2027</v>
      </c>
      <c r="J7" s="208">
        <v>1973</v>
      </c>
    </row>
    <row r="8" spans="1:10" x14ac:dyDescent="0.25">
      <c r="D8" s="253"/>
      <c r="E8" s="253"/>
      <c r="F8" s="1003"/>
      <c r="H8" s="176" t="s">
        <v>2351</v>
      </c>
      <c r="I8" s="209">
        <v>33</v>
      </c>
      <c r="J8" s="209">
        <v>26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4730</v>
      </c>
      <c r="C13" s="178">
        <f>IF(ISBLANK(C5),"0",C5)</f>
        <v>3998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1269</v>
      </c>
      <c r="C14" s="180">
        <f t="shared" si="0"/>
        <v>1324</v>
      </c>
      <c r="D14" s="253"/>
      <c r="E14" s="253"/>
      <c r="F14" s="1003"/>
      <c r="H14" s="174" t="s">
        <v>624</v>
      </c>
      <c r="I14" s="177">
        <f>IF(ISBLANK(I5),"0",I5)</f>
        <v>2028</v>
      </c>
      <c r="J14" s="178">
        <f>IF(ISBLANK(J5),"0",J5)</f>
        <v>1726</v>
      </c>
    </row>
    <row r="15" spans="1:10" ht="15" customHeight="1" x14ac:dyDescent="0.25">
      <c r="A15" s="176" t="s">
        <v>626</v>
      </c>
      <c r="B15" s="181">
        <f t="shared" si="0"/>
        <v>1582</v>
      </c>
      <c r="C15" s="182">
        <f t="shared" si="0"/>
        <v>1873</v>
      </c>
      <c r="D15" s="253"/>
      <c r="E15" s="253"/>
      <c r="F15" s="1003"/>
      <c r="H15" s="175" t="s">
        <v>625</v>
      </c>
      <c r="I15" s="179">
        <f t="shared" ref="I15:J15" si="1">IF(ISBLANK(I6),"0",I6)</f>
        <v>2249</v>
      </c>
      <c r="J15" s="180">
        <f t="shared" si="1"/>
        <v>2436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2027</v>
      </c>
      <c r="J16" s="180">
        <f t="shared" si="2"/>
        <v>1973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33</v>
      </c>
      <c r="J17" s="182">
        <f t="shared" si="3"/>
        <v>26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62.392824165677354</v>
      </c>
      <c r="C21" s="184">
        <f>C13/SUM(C13:C15)*100</f>
        <v>55.566365531619176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16.739216462208152</v>
      </c>
      <c r="C22" s="185">
        <f>C14/SUM(C13:C15)*100</f>
        <v>18.401667824878388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20.867959372114498</v>
      </c>
      <c r="C23" s="186">
        <f>C15/SUM(C13:C15)*100</f>
        <v>26.031966643502429</v>
      </c>
      <c r="D23" s="253"/>
      <c r="E23" s="253"/>
      <c r="F23" s="1003"/>
      <c r="H23" s="174" t="s">
        <v>629</v>
      </c>
      <c r="I23" s="184">
        <f>I14/SUM(I14:I17)*100</f>
        <v>32.002524854031876</v>
      </c>
      <c r="J23" s="184">
        <f>J14/SUM(J14:J17)*100</f>
        <v>28.014932640805064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35.489979485560994</v>
      </c>
      <c r="J24" s="185">
        <f>J15/SUM(J14:J17)*100</f>
        <v>39.539035870800191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31.986744516332649</v>
      </c>
      <c r="J25" s="185">
        <f>J16/SUM(J14:J17)*100</f>
        <v>32.024022074338582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0.5207511440744832</v>
      </c>
      <c r="J26" s="186">
        <f>J17/SUM(J14:J17)*100</f>
        <v>0.42200941405615966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62.392824165677354</v>
      </c>
      <c r="C29" s="189">
        <f t="shared" si="4"/>
        <v>55.566365531619176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16.739216462208152</v>
      </c>
      <c r="C30" s="192">
        <f t="shared" si="4"/>
        <v>18.401667824878388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20.867959372114498</v>
      </c>
      <c r="C31" s="195">
        <f t="shared" si="4"/>
        <v>26.031966643502429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32.002524854031876</v>
      </c>
      <c r="J32" s="189">
        <f>J23</f>
        <v>28.014932640805064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35.489979485560994</v>
      </c>
      <c r="J33" s="192">
        <f t="shared" si="5"/>
        <v>39.539035870800191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31.986744516332649</v>
      </c>
      <c r="J34" s="192">
        <f t="shared" si="6"/>
        <v>32.024022074338582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0.5207511440744832</v>
      </c>
      <c r="J35" s="195">
        <f t="shared" si="7"/>
        <v>0.42200941405615966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353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14489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72.23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170.8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7</v>
      </c>
      <c r="E5" s="28"/>
      <c r="J5" s="654" t="s">
        <v>542</v>
      </c>
      <c r="K5" s="669">
        <f>IF(ISBLANK(B5),"",B5)</f>
        <v>4</v>
      </c>
      <c r="L5" s="618">
        <f>IF(ISBLANK(C5),"",C5)</f>
        <v>7</v>
      </c>
      <c r="N5" s="28"/>
    </row>
    <row r="6" spans="1:15" x14ac:dyDescent="0.25">
      <c r="A6" s="656" t="s">
        <v>543</v>
      </c>
      <c r="B6" s="657">
        <v>4</v>
      </c>
      <c r="C6" s="657">
        <v>8</v>
      </c>
      <c r="E6" s="44"/>
      <c r="J6" s="656" t="s">
        <v>543</v>
      </c>
      <c r="K6" s="670">
        <f t="shared" ref="K6:K10" si="0">IF(ISBLANK(B6),"",B6)</f>
        <v>4</v>
      </c>
      <c r="L6" s="619">
        <f t="shared" ref="L6:L10" si="1">IF(ISBLANK(C6),"",C6)</f>
        <v>8</v>
      </c>
      <c r="N6" s="44"/>
    </row>
    <row r="7" spans="1:15" x14ac:dyDescent="0.25">
      <c r="A7" s="656" t="s">
        <v>641</v>
      </c>
      <c r="B7" s="657">
        <v>30</v>
      </c>
      <c r="C7" s="657">
        <v>40</v>
      </c>
      <c r="E7" s="44"/>
      <c r="J7" s="656" t="s">
        <v>641</v>
      </c>
      <c r="K7" s="670">
        <f t="shared" si="0"/>
        <v>30</v>
      </c>
      <c r="L7" s="619">
        <f t="shared" si="1"/>
        <v>40</v>
      </c>
      <c r="N7" s="44"/>
    </row>
    <row r="8" spans="1:15" x14ac:dyDescent="0.25">
      <c r="A8" s="650" t="s">
        <v>642</v>
      </c>
      <c r="B8" s="651">
        <v>36</v>
      </c>
      <c r="C8" s="651">
        <v>20</v>
      </c>
      <c r="E8" s="21"/>
      <c r="J8" s="650" t="s">
        <v>642</v>
      </c>
      <c r="K8" s="670">
        <f t="shared" si="0"/>
        <v>36</v>
      </c>
      <c r="L8" s="619">
        <f t="shared" si="1"/>
        <v>20</v>
      </c>
      <c r="N8" s="21"/>
    </row>
    <row r="9" spans="1:15" x14ac:dyDescent="0.25">
      <c r="A9" s="650" t="s">
        <v>643</v>
      </c>
      <c r="B9" s="651">
        <v>32</v>
      </c>
      <c r="C9" s="651">
        <v>18</v>
      </c>
      <c r="E9" s="21"/>
      <c r="J9" s="650" t="s">
        <v>643</v>
      </c>
      <c r="K9" s="670">
        <f t="shared" si="0"/>
        <v>32</v>
      </c>
      <c r="L9" s="619">
        <f t="shared" si="1"/>
        <v>18</v>
      </c>
      <c r="N9" s="21"/>
    </row>
    <row r="10" spans="1:15" x14ac:dyDescent="0.25">
      <c r="A10" s="652" t="s">
        <v>365</v>
      </c>
      <c r="B10" s="653">
        <v>132</v>
      </c>
      <c r="C10" s="653">
        <v>10</v>
      </c>
      <c r="J10" s="652" t="s">
        <v>365</v>
      </c>
      <c r="K10" s="671">
        <f t="shared" si="0"/>
        <v>132</v>
      </c>
      <c r="L10" s="620">
        <f t="shared" si="1"/>
        <v>10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2.96</v>
      </c>
      <c r="C15" s="197"/>
      <c r="D15" s="253"/>
      <c r="E15" s="211"/>
      <c r="F15" s="253"/>
      <c r="G15" s="253"/>
      <c r="J15" s="673" t="s">
        <v>488</v>
      </c>
      <c r="K15" s="674">
        <f>B15</f>
        <v>2.96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1.34</v>
      </c>
      <c r="C16" s="197"/>
      <c r="D16" s="253"/>
      <c r="E16" s="254"/>
      <c r="F16" s="253"/>
      <c r="G16" s="253"/>
      <c r="J16" s="675" t="s">
        <v>489</v>
      </c>
      <c r="K16" s="676">
        <f>B16</f>
        <v>1.34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1.45</v>
      </c>
      <c r="C18" s="197"/>
      <c r="D18" s="255"/>
      <c r="E18" s="256"/>
      <c r="F18" s="253"/>
      <c r="G18" s="253"/>
      <c r="J18" s="678" t="s">
        <v>501</v>
      </c>
      <c r="K18" s="674">
        <f>B18</f>
        <v>1.45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2.97</v>
      </c>
      <c r="C19" s="198"/>
      <c r="D19" s="255"/>
      <c r="E19" s="256"/>
      <c r="F19" s="253"/>
      <c r="G19" s="253"/>
      <c r="J19" s="672" t="s">
        <v>502</v>
      </c>
      <c r="K19" s="676">
        <f>B19</f>
        <v>2.97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2.17</v>
      </c>
      <c r="C21" s="253"/>
      <c r="D21" s="253"/>
      <c r="E21" s="253"/>
      <c r="F21" s="253"/>
      <c r="G21" s="253"/>
      <c r="J21" s="661" t="s">
        <v>498</v>
      </c>
      <c r="K21" s="679">
        <f>B21</f>
        <v>2.17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3</v>
      </c>
      <c r="E32" s="28"/>
      <c r="J32" s="654" t="s">
        <v>542</v>
      </c>
      <c r="K32" s="669">
        <f>IF(ISBLANK(B32),"",B32)</f>
        <v>2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12</v>
      </c>
      <c r="C34" s="657">
        <v>12</v>
      </c>
      <c r="E34" s="44"/>
      <c r="J34" s="656" t="s">
        <v>641</v>
      </c>
      <c r="K34" s="670">
        <f t="shared" si="2"/>
        <v>12</v>
      </c>
      <c r="L34" s="619">
        <f t="shared" si="3"/>
        <v>12</v>
      </c>
      <c r="N34" s="44"/>
    </row>
    <row r="35" spans="1:15" x14ac:dyDescent="0.25">
      <c r="A35" s="650" t="s">
        <v>642</v>
      </c>
      <c r="B35" s="651">
        <v>27</v>
      </c>
      <c r="C35" s="651">
        <v>29</v>
      </c>
      <c r="E35" s="21"/>
      <c r="J35" s="650" t="s">
        <v>642</v>
      </c>
      <c r="K35" s="670">
        <f t="shared" si="2"/>
        <v>27</v>
      </c>
      <c r="L35" s="619">
        <f t="shared" si="3"/>
        <v>29</v>
      </c>
      <c r="N35" s="21"/>
    </row>
    <row r="36" spans="1:15" x14ac:dyDescent="0.25">
      <c r="A36" s="650" t="s">
        <v>643</v>
      </c>
      <c r="B36" s="651">
        <v>26</v>
      </c>
      <c r="C36" s="651">
        <v>22</v>
      </c>
      <c r="E36" s="21"/>
      <c r="J36" s="650" t="s">
        <v>643</v>
      </c>
      <c r="K36" s="670">
        <f t="shared" si="2"/>
        <v>26</v>
      </c>
      <c r="L36" s="619">
        <f t="shared" si="3"/>
        <v>22</v>
      </c>
      <c r="N36" s="21"/>
    </row>
    <row r="37" spans="1:15" x14ac:dyDescent="0.25">
      <c r="A37" s="652" t="s">
        <v>365</v>
      </c>
      <c r="B37" s="653">
        <v>26</v>
      </c>
      <c r="C37" s="653">
        <v>13</v>
      </c>
      <c r="J37" s="652" t="s">
        <v>365</v>
      </c>
      <c r="K37" s="671">
        <f t="shared" si="2"/>
        <v>26</v>
      </c>
      <c r="L37" s="620">
        <f t="shared" si="3"/>
        <v>13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</v>
      </c>
      <c r="C42" s="197"/>
      <c r="D42" s="253"/>
      <c r="E42" s="211"/>
      <c r="F42" s="253"/>
      <c r="G42" s="253"/>
      <c r="J42" s="673" t="s">
        <v>488</v>
      </c>
      <c r="K42" s="674">
        <f>B42</f>
        <v>1.4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1.22</v>
      </c>
      <c r="C43" s="197"/>
      <c r="D43" s="253"/>
      <c r="E43" s="254"/>
      <c r="F43" s="253"/>
      <c r="G43" s="253"/>
      <c r="J43" s="675" t="s">
        <v>489</v>
      </c>
      <c r="K43" s="676">
        <f>B43</f>
        <v>1.22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0.82</v>
      </c>
      <c r="C45" s="197"/>
      <c r="D45" s="255"/>
      <c r="E45" s="256"/>
      <c r="F45" s="253"/>
      <c r="G45" s="253"/>
      <c r="J45" s="678" t="s">
        <v>501</v>
      </c>
      <c r="K45" s="674">
        <f>B45</f>
        <v>0.82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1.84</v>
      </c>
      <c r="C46" s="198"/>
      <c r="D46" s="255"/>
      <c r="E46" s="256"/>
      <c r="F46" s="253"/>
      <c r="G46" s="253"/>
      <c r="J46" s="672" t="s">
        <v>502</v>
      </c>
      <c r="K46" s="676">
        <f>B46</f>
        <v>1.84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1.31</v>
      </c>
      <c r="C48" s="253"/>
      <c r="D48" s="253"/>
      <c r="E48" s="253"/>
      <c r="F48" s="253"/>
      <c r="G48" s="253"/>
      <c r="J48" s="661" t="s">
        <v>498</v>
      </c>
      <c r="K48" s="679">
        <f>B48</f>
        <v>1.31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3742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3000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1</v>
      </c>
      <c r="E4" s="643">
        <v>341</v>
      </c>
      <c r="F4" s="643">
        <v>1</v>
      </c>
      <c r="G4" s="643">
        <v>12</v>
      </c>
      <c r="H4" s="643">
        <v>3000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0</v>
      </c>
      <c r="D5" s="602">
        <v>1</v>
      </c>
      <c r="E5" s="602">
        <v>1482</v>
      </c>
      <c r="F5" s="602">
        <v>1</v>
      </c>
      <c r="G5" s="602">
        <v>12</v>
      </c>
      <c r="H5" s="602">
        <v>3000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0</v>
      </c>
      <c r="D6" s="617">
        <v>1</v>
      </c>
      <c r="E6" s="617">
        <v>3742</v>
      </c>
      <c r="F6" s="617">
        <v>1</v>
      </c>
      <c r="G6" s="617">
        <v>12</v>
      </c>
      <c r="H6" s="617">
        <v>3000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37.1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138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522437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36057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4</v>
      </c>
      <c r="C4" s="600">
        <v>31.7</v>
      </c>
      <c r="D4" s="600">
        <v>49.2</v>
      </c>
      <c r="E4" s="600">
        <v>0.87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</v>
      </c>
      <c r="C5" s="602">
        <v>49</v>
      </c>
      <c r="D5" s="751">
        <v>52.9</v>
      </c>
      <c r="E5" s="751">
        <v>1.1200000000000001</v>
      </c>
      <c r="G5" s="647" t="s">
        <v>446</v>
      </c>
      <c r="H5" s="648">
        <f>IF(ISBLANK(B4),"",B4)</f>
        <v>4</v>
      </c>
      <c r="I5" s="648">
        <f>IF(ISBLANK(B5),"",B5)</f>
        <v>5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40.299999999999997</v>
      </c>
      <c r="D6" s="959">
        <v>37.1</v>
      </c>
      <c r="E6" s="959">
        <v>0.93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31.7</v>
      </c>
      <c r="I9" s="648">
        <f>IF(ISBLANK(C5),"",C5)</f>
        <v>49</v>
      </c>
      <c r="J9" s="649">
        <f>IF(ISBLANK(C6),"",C6)</f>
        <v>40.299999999999997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29</v>
      </c>
      <c r="C4" s="643">
        <v>1.8</v>
      </c>
      <c r="D4" s="643">
        <v>1</v>
      </c>
      <c r="E4" s="643">
        <v>0.14000000000000001</v>
      </c>
      <c r="F4" s="643">
        <v>0.6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30</v>
      </c>
      <c r="C5" s="602">
        <v>1.9</v>
      </c>
      <c r="D5" s="602">
        <v>1</v>
      </c>
      <c r="E5" s="602">
        <v>0.15</v>
      </c>
      <c r="F5" s="602">
        <v>0.6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30</v>
      </c>
      <c r="C6" s="602">
        <v>2.1</v>
      </c>
      <c r="D6" s="602">
        <v>1.1000000000000001</v>
      </c>
      <c r="E6" s="602">
        <v>0.16</v>
      </c>
      <c r="F6" s="602">
        <v>0.9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96.6</v>
      </c>
      <c r="C5" s="602">
        <v>92.5</v>
      </c>
      <c r="D5" s="602">
        <v>2</v>
      </c>
      <c r="E5" s="602">
        <v>12.7</v>
      </c>
      <c r="F5" s="253"/>
      <c r="G5" s="253"/>
      <c r="H5" s="253"/>
    </row>
    <row r="6" spans="1:8" x14ac:dyDescent="0.25">
      <c r="A6" s="360">
        <v>2021</v>
      </c>
      <c r="B6" s="602">
        <v>97.1</v>
      </c>
      <c r="C6" s="602">
        <v>95.8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96.7</v>
      </c>
      <c r="C7" s="1067">
        <v>90.8</v>
      </c>
      <c r="D7" s="1067">
        <v>20</v>
      </c>
      <c r="E7" s="1067">
        <v>138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12.7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138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3859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26.6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965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3601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72580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5009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3525</v>
      </c>
      <c r="C5" s="1034">
        <v>1765</v>
      </c>
      <c r="D5" s="600">
        <v>1760</v>
      </c>
      <c r="G5" s="871" t="s">
        <v>126</v>
      </c>
      <c r="H5" s="637">
        <f>IF(ISBLANK(D7),"",D7)</f>
        <v>1890</v>
      </c>
    </row>
    <row r="6" spans="1:17" x14ac:dyDescent="0.25">
      <c r="A6" s="641">
        <v>2021</v>
      </c>
      <c r="B6" s="1034">
        <v>3725</v>
      </c>
      <c r="C6" s="1034">
        <v>1901</v>
      </c>
      <c r="D6" s="602">
        <v>1824</v>
      </c>
      <c r="G6" s="635" t="s">
        <v>127</v>
      </c>
      <c r="H6" s="623">
        <f>IF(ISBLANK(C7),"",C7)</f>
        <v>1969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3859</v>
      </c>
      <c r="C7" s="1034">
        <v>1969</v>
      </c>
      <c r="D7" s="617">
        <v>1890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1890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1969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857</v>
      </c>
      <c r="C6" s="55">
        <v>460</v>
      </c>
      <c r="D6" s="55">
        <v>397</v>
      </c>
      <c r="E6" s="70">
        <v>1211</v>
      </c>
      <c r="F6" s="55">
        <v>647</v>
      </c>
      <c r="G6" s="110">
        <v>564</v>
      </c>
      <c r="H6" s="55">
        <v>726</v>
      </c>
      <c r="I6" s="55">
        <v>376</v>
      </c>
      <c r="J6" s="55">
        <v>350</v>
      </c>
      <c r="K6" s="70">
        <v>2611</v>
      </c>
      <c r="L6" s="55">
        <v>1393</v>
      </c>
      <c r="M6" s="110">
        <v>1218</v>
      </c>
      <c r="N6" s="70">
        <v>2822</v>
      </c>
      <c r="O6" s="55">
        <v>1500</v>
      </c>
      <c r="P6" s="110">
        <v>1322</v>
      </c>
      <c r="Q6" s="70">
        <v>10227</v>
      </c>
      <c r="R6" s="55">
        <v>5289</v>
      </c>
      <c r="S6" s="110">
        <v>4938</v>
      </c>
      <c r="T6" s="70">
        <v>15790</v>
      </c>
      <c r="U6" s="55">
        <v>7911</v>
      </c>
      <c r="V6" s="160">
        <v>7879</v>
      </c>
    </row>
    <row r="7" spans="1:22" x14ac:dyDescent="0.25">
      <c r="A7" s="286">
        <v>2021</v>
      </c>
      <c r="B7" s="167">
        <v>852</v>
      </c>
      <c r="C7" s="94">
        <v>458</v>
      </c>
      <c r="D7" s="94">
        <v>394</v>
      </c>
      <c r="E7" s="167">
        <v>1157</v>
      </c>
      <c r="F7" s="94">
        <v>614</v>
      </c>
      <c r="G7" s="169">
        <v>543</v>
      </c>
      <c r="H7" s="94">
        <v>713</v>
      </c>
      <c r="I7" s="94">
        <v>375</v>
      </c>
      <c r="J7" s="94">
        <v>338</v>
      </c>
      <c r="K7" s="167">
        <v>2539</v>
      </c>
      <c r="L7" s="94">
        <v>1346</v>
      </c>
      <c r="M7" s="169">
        <v>1193</v>
      </c>
      <c r="N7" s="167">
        <v>2799</v>
      </c>
      <c r="O7" s="94">
        <v>1488</v>
      </c>
      <c r="P7" s="169">
        <v>1311</v>
      </c>
      <c r="Q7" s="167">
        <v>10039</v>
      </c>
      <c r="R7" s="94">
        <v>5209</v>
      </c>
      <c r="S7" s="169">
        <v>4830</v>
      </c>
      <c r="T7" s="212">
        <v>15559</v>
      </c>
      <c r="U7" s="58">
        <v>7798</v>
      </c>
      <c r="V7" s="160">
        <v>7761</v>
      </c>
    </row>
    <row r="8" spans="1:22" x14ac:dyDescent="0.25">
      <c r="A8" s="219">
        <v>2022</v>
      </c>
      <c r="B8" s="72">
        <v>865</v>
      </c>
      <c r="C8" s="61">
        <v>447</v>
      </c>
      <c r="D8" s="61">
        <v>418</v>
      </c>
      <c r="E8" s="72">
        <v>1096</v>
      </c>
      <c r="F8" s="61">
        <v>577</v>
      </c>
      <c r="G8" s="111">
        <v>519</v>
      </c>
      <c r="H8" s="61">
        <v>645</v>
      </c>
      <c r="I8" s="61">
        <v>341</v>
      </c>
      <c r="J8" s="61">
        <v>304</v>
      </c>
      <c r="K8" s="72">
        <v>2438</v>
      </c>
      <c r="L8" s="61">
        <v>1276</v>
      </c>
      <c r="M8" s="111">
        <v>1162</v>
      </c>
      <c r="N8" s="72">
        <v>2279</v>
      </c>
      <c r="O8" s="61">
        <v>1213</v>
      </c>
      <c r="P8" s="111">
        <v>1066</v>
      </c>
      <c r="Q8" s="72">
        <v>8937</v>
      </c>
      <c r="R8" s="61">
        <v>4588</v>
      </c>
      <c r="S8" s="111">
        <v>4349</v>
      </c>
      <c r="T8" s="72">
        <v>14489</v>
      </c>
      <c r="U8" s="61">
        <v>7197</v>
      </c>
      <c r="V8" s="111">
        <v>7292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865</v>
      </c>
      <c r="C15" s="172">
        <f>E8</f>
        <v>1096</v>
      </c>
      <c r="D15" s="172">
        <f>H8</f>
        <v>645</v>
      </c>
      <c r="E15" s="172">
        <f>K8</f>
        <v>2438</v>
      </c>
      <c r="F15" s="172">
        <f>N8</f>
        <v>2279</v>
      </c>
      <c r="G15" s="172">
        <f>Q8</f>
        <v>8937</v>
      </c>
      <c r="H15" s="334">
        <f>T8</f>
        <v>14489</v>
      </c>
      <c r="M15" s="172">
        <f>K8</f>
        <v>2438</v>
      </c>
      <c r="N15" s="172">
        <f>H15-E15-O15</f>
        <v>8460</v>
      </c>
      <c r="O15" s="172">
        <f>H15-(B15+C15+G15)</f>
        <v>3591</v>
      </c>
      <c r="P15" s="29"/>
      <c r="Q15" s="100">
        <f>M15/H15*100</f>
        <v>16.826558078542341</v>
      </c>
      <c r="R15" s="100">
        <f>N15/H15*100</f>
        <v>58.389122782800754</v>
      </c>
      <c r="S15" s="100">
        <f>O15/H15*100</f>
        <v>24.784319138656912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16.826558078542341</v>
      </c>
      <c r="R18" s="100">
        <f>N15/H15*100</f>
        <v>58.389122782800754</v>
      </c>
      <c r="S18" s="100">
        <f>O15/H15*100</f>
        <v>24.784319138656912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15.4</v>
      </c>
      <c r="C23" s="361"/>
      <c r="D23" s="361"/>
      <c r="E23" s="167">
        <v>7.7</v>
      </c>
      <c r="F23" s="361"/>
      <c r="G23" s="362"/>
      <c r="H23" s="167">
        <v>15.38</v>
      </c>
      <c r="I23" s="94">
        <v>14.93</v>
      </c>
      <c r="J23" s="169">
        <v>15.87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9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15.87</v>
      </c>
      <c r="C32" s="674">
        <f>IF(ISBLANK(I23),"",I23)</f>
        <v>14.93</v>
      </c>
      <c r="F32" s="700">
        <f>A23</f>
        <v>2020</v>
      </c>
      <c r="G32" s="674">
        <f>IF(ISBLANK(J23),"",J23)</f>
        <v>15.87</v>
      </c>
      <c r="H32" s="674">
        <f>IF(ISBLANK(I23),"",I23)</f>
        <v>14.93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19</v>
      </c>
      <c r="C4" s="600">
        <v>0</v>
      </c>
      <c r="D4" s="600">
        <v>0</v>
      </c>
      <c r="E4" s="599">
        <v>0</v>
      </c>
      <c r="F4" s="600">
        <v>7.6</v>
      </c>
      <c r="G4" s="600">
        <v>0</v>
      </c>
    </row>
    <row r="5" spans="1:10" x14ac:dyDescent="0.25">
      <c r="A5" s="286">
        <v>2022</v>
      </c>
      <c r="B5" s="751">
        <v>16</v>
      </c>
      <c r="C5" s="751">
        <v>0</v>
      </c>
      <c r="D5" s="751">
        <v>0</v>
      </c>
      <c r="E5" s="753">
        <v>0</v>
      </c>
      <c r="F5" s="751">
        <v>6.6</v>
      </c>
      <c r="G5" s="751">
        <v>0</v>
      </c>
    </row>
    <row r="6" spans="1:10" x14ac:dyDescent="0.25">
      <c r="A6" s="218">
        <v>2023</v>
      </c>
      <c r="B6" s="752">
        <v>20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19</v>
      </c>
      <c r="C11" s="80">
        <f>IF(ISBLANK(D4),"",D4)</f>
        <v>0</v>
      </c>
      <c r="E11" s="103">
        <f>A4</f>
        <v>2021</v>
      </c>
      <c r="F11" s="80">
        <f>IF(ISBLANK(B4),"",B4)</f>
        <v>19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16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16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20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20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1981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14.6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564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25.7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206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8.5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759</v>
      </c>
    </row>
    <row r="17" spans="2:3" x14ac:dyDescent="0.25">
      <c r="B17" s="253">
        <v>2022</v>
      </c>
      <c r="C17" s="1100">
        <v>623</v>
      </c>
    </row>
    <row r="18" spans="2:3" x14ac:dyDescent="0.25">
      <c r="B18" s="253">
        <v>2023</v>
      </c>
      <c r="C18" s="1100">
        <v>564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759</v>
      </c>
    </row>
    <row r="22" spans="2:3" x14ac:dyDescent="0.25">
      <c r="B22" s="636">
        <f>B17</f>
        <v>2022</v>
      </c>
      <c r="C22" s="636">
        <f t="shared" ref="C22:C23" si="0">IF(ISBLANK(C17),"",C17)</f>
        <v>623</v>
      </c>
    </row>
    <row r="23" spans="2:3" x14ac:dyDescent="0.25">
      <c r="B23" s="636">
        <f>B18</f>
        <v>2023</v>
      </c>
      <c r="C23" s="636">
        <f t="shared" si="0"/>
        <v>564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16</v>
      </c>
      <c r="C5" s="55">
        <v>24</v>
      </c>
      <c r="D5" s="55">
        <v>15</v>
      </c>
      <c r="E5" s="269">
        <f>SUM(B5:D5)</f>
        <v>55</v>
      </c>
      <c r="F5" s="71">
        <v>2242</v>
      </c>
      <c r="G5" s="70">
        <v>0.6</v>
      </c>
      <c r="H5" s="55">
        <v>0.3</v>
      </c>
      <c r="I5" s="110">
        <v>0.4</v>
      </c>
      <c r="J5" s="71">
        <v>14.5</v>
      </c>
    </row>
    <row r="6" spans="1:10" x14ac:dyDescent="0.25">
      <c r="A6" s="286">
        <v>2022</v>
      </c>
      <c r="B6" s="757">
        <v>20</v>
      </c>
      <c r="C6" s="758">
        <v>22</v>
      </c>
      <c r="D6" s="758">
        <v>11</v>
      </c>
      <c r="E6" s="270">
        <f>SUM(B6:D6)</f>
        <v>53</v>
      </c>
      <c r="F6" s="214">
        <v>2109</v>
      </c>
      <c r="G6" s="457">
        <v>0.8</v>
      </c>
      <c r="H6" s="458">
        <v>0.3</v>
      </c>
      <c r="I6" s="763">
        <v>0.3</v>
      </c>
      <c r="J6" s="214">
        <v>14.6</v>
      </c>
    </row>
    <row r="7" spans="1:10" x14ac:dyDescent="0.25">
      <c r="A7" s="218">
        <v>2023</v>
      </c>
      <c r="B7" s="167">
        <v>24</v>
      </c>
      <c r="C7" s="94">
        <v>26</v>
      </c>
      <c r="D7" s="94">
        <v>20</v>
      </c>
      <c r="E7" s="447">
        <f>SUM(B7:D7)</f>
        <v>70</v>
      </c>
      <c r="F7" s="168">
        <v>1981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2242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2109</v>
      </c>
      <c r="C14" s="28"/>
      <c r="D14" s="28"/>
      <c r="F14" s="625" t="s">
        <v>1526</v>
      </c>
      <c r="G14" s="621">
        <f>IF(ISBLANK(B7),"",B7)</f>
        <v>24</v>
      </c>
      <c r="I14" s="625" t="s">
        <v>1529</v>
      </c>
      <c r="J14" s="621">
        <f>IF(ISBLANK(B7),"",B7)</f>
        <v>24</v>
      </c>
    </row>
    <row r="15" spans="1:10" x14ac:dyDescent="0.25">
      <c r="A15" s="624">
        <f t="shared" ref="A15" si="1">A7</f>
        <v>2023</v>
      </c>
      <c r="B15" s="623">
        <f t="shared" si="0"/>
        <v>1981</v>
      </c>
      <c r="C15" s="28"/>
      <c r="D15" s="28"/>
      <c r="F15" s="626" t="s">
        <v>1527</v>
      </c>
      <c r="G15" s="622">
        <f>IF(ISBLANK(C7),"",C7)</f>
        <v>26</v>
      </c>
      <c r="I15" s="626" t="s">
        <v>1538</v>
      </c>
      <c r="J15" s="622">
        <f>IF(ISBLANK(C7),"",C7)</f>
        <v>26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20</v>
      </c>
      <c r="I16" s="627" t="s">
        <v>1539</v>
      </c>
      <c r="J16" s="623">
        <f>IF(ISBLANK(D7),"",D7)</f>
        <v>20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0.8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23</v>
      </c>
      <c r="C6" s="759"/>
      <c r="D6" s="759"/>
      <c r="E6" s="457">
        <v>12.2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7</v>
      </c>
      <c r="C7" s="759"/>
      <c r="D7" s="759"/>
      <c r="E7" s="457">
        <v>3.9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</v>
      </c>
      <c r="C8" s="760"/>
      <c r="D8" s="760"/>
      <c r="E8" s="601">
        <v>5.9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23</v>
      </c>
      <c r="C16" s="755"/>
      <c r="I16" s="700">
        <f>A6</f>
        <v>2020</v>
      </c>
      <c r="J16" s="674">
        <f>IF(ISBLANK(E6),"",E6)</f>
        <v>12.2</v>
      </c>
      <c r="K16" s="756"/>
    </row>
    <row r="17" spans="1:10" x14ac:dyDescent="0.25">
      <c r="A17" s="701">
        <f>A7</f>
        <v>2021</v>
      </c>
      <c r="B17" s="853">
        <f>IF(ISBLANK(B7),"",B7)</f>
        <v>7</v>
      </c>
      <c r="C17" s="755"/>
      <c r="I17" s="701">
        <f>A7</f>
        <v>2021</v>
      </c>
      <c r="J17" s="853">
        <f>IF(ISBLANK(E7),"",E7)</f>
        <v>3.9</v>
      </c>
    </row>
    <row r="18" spans="1:10" x14ac:dyDescent="0.25">
      <c r="A18" s="702">
        <f>A8</f>
        <v>2022</v>
      </c>
      <c r="B18" s="676">
        <f>IF(ISBLANK(B8),"",B8)</f>
        <v>10</v>
      </c>
      <c r="C18" s="755"/>
      <c r="I18" s="702">
        <f>A8</f>
        <v>2022</v>
      </c>
      <c r="J18" s="676">
        <f>IF(ISBLANK(E8),"",E8)</f>
        <v>5.9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39</v>
      </c>
      <c r="D5" s="449">
        <f>IF(ISBLANK(B5),"",A5)</f>
        <v>2021</v>
      </c>
      <c r="E5" s="618">
        <f>IF(ISBLANK(B5),"",B5)</f>
        <v>39</v>
      </c>
      <c r="K5" s="217">
        <v>2020</v>
      </c>
      <c r="L5" s="655">
        <v>8.1</v>
      </c>
    </row>
    <row r="6" spans="1:12" x14ac:dyDescent="0.25">
      <c r="A6" s="229">
        <v>2022</v>
      </c>
      <c r="B6" s="602">
        <v>38</v>
      </c>
      <c r="D6" s="450">
        <f>IF(ISBLANK(B6),"",A6)</f>
        <v>2022</v>
      </c>
      <c r="E6" s="619">
        <f>IF(ISBLANK(B6),"",B6)</f>
        <v>38</v>
      </c>
      <c r="K6" s="286">
        <v>2021</v>
      </c>
      <c r="L6" s="657">
        <v>7.6</v>
      </c>
    </row>
    <row r="7" spans="1:12" x14ac:dyDescent="0.25">
      <c r="A7" s="123">
        <v>2023</v>
      </c>
      <c r="B7" s="617">
        <v>37</v>
      </c>
      <c r="D7" s="379">
        <f>IF(ISBLANK(B7),"",A7)</f>
        <v>2023</v>
      </c>
      <c r="E7" s="620">
        <f>IF(ISBLANK(B7),"",B7)</f>
        <v>37</v>
      </c>
      <c r="K7" s="219">
        <v>2022</v>
      </c>
      <c r="L7" s="617">
        <v>6.6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</v>
      </c>
      <c r="C4" s="643">
        <v>43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</v>
      </c>
      <c r="C5" s="602">
        <v>29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14</v>
      </c>
      <c r="C6" s="602">
        <v>40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5233</v>
      </c>
      <c r="D5" s="643">
        <v>1175</v>
      </c>
      <c r="E5" s="869">
        <v>22.3</v>
      </c>
      <c r="F5" s="1039">
        <v>22.3</v>
      </c>
      <c r="G5" s="1039">
        <v>22.3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3855</v>
      </c>
      <c r="D6" s="657">
        <v>931</v>
      </c>
      <c r="E6" s="657">
        <v>23.9</v>
      </c>
      <c r="F6" s="657">
        <v>24.4</v>
      </c>
      <c r="G6" s="657">
        <v>23.5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3601</v>
      </c>
      <c r="D7" s="617">
        <v>965</v>
      </c>
      <c r="E7" s="617">
        <v>26.6</v>
      </c>
      <c r="F7" s="617">
        <v>27.4</v>
      </c>
      <c r="G7" s="617">
        <v>25.9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30.4</v>
      </c>
      <c r="C4" s="655">
        <v>205</v>
      </c>
      <c r="D4" s="655">
        <v>8.1999999999999993</v>
      </c>
      <c r="E4" s="655">
        <v>92</v>
      </c>
      <c r="F4" s="655">
        <v>0.6</v>
      </c>
      <c r="G4" s="655">
        <v>19</v>
      </c>
      <c r="H4" s="655">
        <v>0</v>
      </c>
      <c r="I4" s="655">
        <v>5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25.7</v>
      </c>
      <c r="C5" s="602">
        <v>207</v>
      </c>
      <c r="D5" s="602">
        <v>8.5</v>
      </c>
      <c r="E5" s="602">
        <v>89</v>
      </c>
      <c r="F5" s="602">
        <v>0.6</v>
      </c>
      <c r="G5" s="602">
        <v>16</v>
      </c>
      <c r="H5" s="602">
        <v>0</v>
      </c>
      <c r="I5" s="602">
        <v>7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206</v>
      </c>
      <c r="D6" s="617"/>
      <c r="E6" s="617">
        <v>99</v>
      </c>
      <c r="F6" s="617"/>
      <c r="G6" s="617">
        <v>20</v>
      </c>
      <c r="H6" s="617">
        <v>0</v>
      </c>
      <c r="I6" s="617">
        <v>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130</v>
      </c>
      <c r="C4" s="1006">
        <v>67</v>
      </c>
      <c r="D4" s="1006">
        <v>63</v>
      </c>
      <c r="E4" s="1005">
        <v>289</v>
      </c>
      <c r="F4" s="1006">
        <v>138</v>
      </c>
      <c r="G4" s="1006">
        <v>151</v>
      </c>
      <c r="H4" s="1007">
        <v>8.1999999999999993</v>
      </c>
      <c r="I4" s="1007">
        <v>18.3</v>
      </c>
      <c r="J4" s="1007">
        <v>-10.1</v>
      </c>
      <c r="K4" s="70">
        <v>210</v>
      </c>
      <c r="L4" s="55">
        <v>85</v>
      </c>
      <c r="M4" s="110">
        <v>125</v>
      </c>
      <c r="N4" s="55">
        <v>231</v>
      </c>
      <c r="O4" s="55">
        <v>88</v>
      </c>
      <c r="P4" s="110">
        <v>143</v>
      </c>
    </row>
    <row r="5" spans="1:17" x14ac:dyDescent="0.25">
      <c r="A5" s="286">
        <v>2021</v>
      </c>
      <c r="B5" s="1008">
        <v>110</v>
      </c>
      <c r="C5" s="1009">
        <v>53</v>
      </c>
      <c r="D5" s="1009">
        <v>57</v>
      </c>
      <c r="E5" s="1008">
        <v>350</v>
      </c>
      <c r="F5" s="1009">
        <v>184</v>
      </c>
      <c r="G5" s="1009">
        <v>166</v>
      </c>
      <c r="H5" s="1010">
        <v>7.1</v>
      </c>
      <c r="I5" s="1010">
        <v>22.5</v>
      </c>
      <c r="J5" s="1010">
        <v>-15.4</v>
      </c>
      <c r="K5" s="212">
        <v>241</v>
      </c>
      <c r="L5" s="58">
        <v>102</v>
      </c>
      <c r="M5" s="160">
        <v>139</v>
      </c>
      <c r="N5" s="58">
        <v>283</v>
      </c>
      <c r="O5" s="58">
        <v>124</v>
      </c>
      <c r="P5" s="160">
        <v>159</v>
      </c>
    </row>
    <row r="6" spans="1:17" x14ac:dyDescent="0.25">
      <c r="A6" s="219">
        <v>2022</v>
      </c>
      <c r="B6" s="1011">
        <v>136</v>
      </c>
      <c r="C6" s="1012">
        <v>72</v>
      </c>
      <c r="D6" s="1012">
        <v>64</v>
      </c>
      <c r="E6" s="1011">
        <v>300</v>
      </c>
      <c r="F6" s="1012">
        <v>164</v>
      </c>
      <c r="G6" s="1012">
        <v>136</v>
      </c>
      <c r="H6" s="1013">
        <v>9.4</v>
      </c>
      <c r="I6" s="1013">
        <v>20.7</v>
      </c>
      <c r="J6" s="1013">
        <v>-11.3</v>
      </c>
      <c r="K6" s="1014">
        <v>311</v>
      </c>
      <c r="L6" s="1015">
        <v>125</v>
      </c>
      <c r="M6" s="1016">
        <v>186</v>
      </c>
      <c r="N6" s="1015">
        <v>317</v>
      </c>
      <c r="O6" s="1015">
        <v>137</v>
      </c>
      <c r="P6" s="1016">
        <v>180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63</v>
      </c>
      <c r="C13" s="319">
        <f>IF(ISBLANK(C4),"",C4)</f>
        <v>67</v>
      </c>
      <c r="D13" s="364"/>
      <c r="E13" s="322">
        <f>A4</f>
        <v>2020</v>
      </c>
      <c r="F13" s="319">
        <f>IF(ISBLANK(G4),"",G4)</f>
        <v>151</v>
      </c>
      <c r="G13" s="319">
        <f>IF(ISBLANK(F4),"",F4)</f>
        <v>138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57</v>
      </c>
      <c r="C14" s="320">
        <f t="shared" ref="C14:C15" si="2">IF(ISBLANK(C5),"",C5)</f>
        <v>53</v>
      </c>
      <c r="D14" s="364"/>
      <c r="E14" s="323">
        <f t="shared" ref="E14:E15" si="3">A5</f>
        <v>2021</v>
      </c>
      <c r="F14" s="320">
        <f t="shared" ref="F14:F15" si="4">IF(ISBLANK(G5),"",G5)</f>
        <v>166</v>
      </c>
      <c r="G14" s="320">
        <f t="shared" ref="G14:G15" si="5">IF(ISBLANK(F5),"",F5)</f>
        <v>184</v>
      </c>
      <c r="H14" s="389"/>
      <c r="I14" s="389"/>
      <c r="J14" s="48"/>
      <c r="K14" s="325" t="s">
        <v>536</v>
      </c>
      <c r="L14" s="328">
        <f>IF(ISBLANK(K4),"",K4)</f>
        <v>210</v>
      </c>
      <c r="M14" s="328">
        <f>IF(ISBLANK(K5),"",K5)</f>
        <v>241</v>
      </c>
      <c r="N14" s="328">
        <f>IF(ISBLANK(K6),"",K6)</f>
        <v>311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64</v>
      </c>
      <c r="C15" s="321">
        <f t="shared" si="2"/>
        <v>72</v>
      </c>
      <c r="E15" s="324">
        <f t="shared" si="3"/>
        <v>2022</v>
      </c>
      <c r="F15" s="321">
        <f t="shared" si="4"/>
        <v>136</v>
      </c>
      <c r="G15" s="321">
        <f t="shared" si="5"/>
        <v>164</v>
      </c>
      <c r="H15" s="211"/>
      <c r="I15" s="211"/>
      <c r="J15" s="28"/>
      <c r="K15" s="326" t="s">
        <v>535</v>
      </c>
      <c r="L15" s="329">
        <f>IF(ISBLANK(N4),"",N4)</f>
        <v>231</v>
      </c>
      <c r="M15" s="329">
        <f>IF(ISBLANK(N5),"",N5)</f>
        <v>283</v>
      </c>
      <c r="N15" s="329">
        <f>IF(ISBLANK(N6),"",N6)</f>
        <v>317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210</v>
      </c>
      <c r="M19" s="328">
        <f>IF(ISBLANK(K5),"",K5)</f>
        <v>241</v>
      </c>
      <c r="N19" s="328">
        <f>IF(ISBLANK(K6),"",K6)</f>
        <v>311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231</v>
      </c>
      <c r="M20" s="329">
        <f>IF(ISBLANK(N5),"",N5)</f>
        <v>283</v>
      </c>
      <c r="N20" s="329">
        <f>IF(ISBLANK(N6),"",N6)</f>
        <v>317</v>
      </c>
      <c r="O20" s="364"/>
    </row>
    <row r="21" spans="1:15" x14ac:dyDescent="0.25">
      <c r="A21" s="322">
        <f>A4</f>
        <v>2020</v>
      </c>
      <c r="B21" s="319">
        <f>IF(ISBLANK(D4),"",D4)</f>
        <v>63</v>
      </c>
      <c r="C21" s="319">
        <f>IF(ISBLANK(C4),"",C4)</f>
        <v>67</v>
      </c>
      <c r="E21" s="322">
        <f>A4</f>
        <v>2020</v>
      </c>
      <c r="F21" s="319">
        <f>IF(ISBLANK(G4),"",G4)</f>
        <v>151</v>
      </c>
      <c r="G21" s="319">
        <f>IF(ISBLANK(F4),"",F4)</f>
        <v>138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57</v>
      </c>
      <c r="C22" s="320">
        <f t="shared" ref="C22:C23" si="8">IF(ISBLANK(C5),"",C5)</f>
        <v>53</v>
      </c>
      <c r="E22" s="323">
        <f t="shared" ref="E22:E23" si="9">A5</f>
        <v>2021</v>
      </c>
      <c r="F22" s="320">
        <f t="shared" ref="F22:F23" si="10">IF(ISBLANK(G5),"",G5)</f>
        <v>166</v>
      </c>
      <c r="G22" s="320">
        <f t="shared" ref="G22:G23" si="11">IF(ISBLANK(F5),"",F5)</f>
        <v>184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64</v>
      </c>
      <c r="C23" s="321">
        <f t="shared" si="8"/>
        <v>72</v>
      </c>
      <c r="E23" s="324">
        <f t="shared" si="9"/>
        <v>2022</v>
      </c>
      <c r="F23" s="321">
        <f t="shared" si="10"/>
        <v>136</v>
      </c>
      <c r="G23" s="321">
        <f t="shared" si="11"/>
        <v>164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26</v>
      </c>
      <c r="F5" s="616"/>
      <c r="G5" s="945"/>
      <c r="H5" s="599">
        <v>77</v>
      </c>
      <c r="I5" s="616">
        <v>19</v>
      </c>
      <c r="J5" s="616">
        <v>58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29</v>
      </c>
      <c r="F6" s="1028"/>
      <c r="G6" s="980"/>
      <c r="H6" s="1034">
        <v>88</v>
      </c>
      <c r="I6" s="1028">
        <v>25</v>
      </c>
      <c r="J6" s="1028">
        <v>63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22</v>
      </c>
      <c r="F7" s="1028"/>
      <c r="G7" s="980"/>
      <c r="H7" s="1034">
        <v>82</v>
      </c>
      <c r="I7" s="1028">
        <v>24</v>
      </c>
      <c r="J7" s="1028">
        <v>58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24</v>
      </c>
    </row>
    <row r="15" spans="1:12" ht="30" x14ac:dyDescent="0.25">
      <c r="A15" s="833" t="s">
        <v>1543</v>
      </c>
      <c r="B15" s="623">
        <f>IF(ISBLANK(J7),"",J7)</f>
        <v>58</v>
      </c>
    </row>
    <row r="17" spans="1:2" x14ac:dyDescent="0.25">
      <c r="A17" s="625" t="s">
        <v>1540</v>
      </c>
      <c r="B17" s="621">
        <f>IF(ISBLANK(I7),"",I7)</f>
        <v>24</v>
      </c>
    </row>
    <row r="18" spans="1:2" x14ac:dyDescent="0.25">
      <c r="A18" s="627" t="s">
        <v>1541</v>
      </c>
      <c r="B18" s="623">
        <f>IF(ISBLANK(J7),"",J7)</f>
        <v>58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48.5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61.4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61.6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56.9</v>
      </c>
      <c r="C14" s="73">
        <v>48.5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86.277000000000001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211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5200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3788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2688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86.277000000000001</v>
      </c>
      <c r="C5" s="611">
        <v>82.376999999999995</v>
      </c>
      <c r="D5" s="751">
        <v>4609</v>
      </c>
      <c r="E5" s="751">
        <v>29</v>
      </c>
      <c r="G5" s="358">
        <v>2014</v>
      </c>
      <c r="H5" s="70">
        <v>2589.4</v>
      </c>
      <c r="I5" s="55">
        <v>711.67</v>
      </c>
      <c r="J5" s="55">
        <v>1877.73</v>
      </c>
      <c r="K5" s="71">
        <v>7</v>
      </c>
    </row>
    <row r="6" spans="1:12" x14ac:dyDescent="0.25">
      <c r="A6" s="286">
        <v>2021</v>
      </c>
      <c r="B6" s="601">
        <v>86.277000000000001</v>
      </c>
      <c r="C6" s="612">
        <v>82.376999999999995</v>
      </c>
      <c r="D6" s="959">
        <v>4408</v>
      </c>
      <c r="E6" s="959">
        <v>28</v>
      </c>
      <c r="G6" s="480">
        <v>2017</v>
      </c>
      <c r="H6" s="212">
        <v>2665.01</v>
      </c>
      <c r="I6" s="58">
        <v>711.66</v>
      </c>
      <c r="J6" s="58">
        <v>1953.35</v>
      </c>
      <c r="K6" s="214">
        <v>8</v>
      </c>
    </row>
    <row r="7" spans="1:12" x14ac:dyDescent="0.25">
      <c r="A7" s="218">
        <v>2022</v>
      </c>
      <c r="B7" s="601">
        <v>86.277000000000001</v>
      </c>
      <c r="C7" s="612">
        <v>82.376999999999995</v>
      </c>
      <c r="D7" s="959">
        <v>4311</v>
      </c>
      <c r="E7" s="959">
        <v>30</v>
      </c>
      <c r="G7" s="482">
        <v>2020</v>
      </c>
      <c r="H7" s="72">
        <v>2688</v>
      </c>
      <c r="I7" s="61">
        <v>711.66</v>
      </c>
      <c r="J7" s="61">
        <v>1976.34</v>
      </c>
      <c r="K7" s="73">
        <v>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82.376999999999995</v>
      </c>
      <c r="D14" s="631">
        <f>A5</f>
        <v>2020</v>
      </c>
      <c r="E14" s="625">
        <f>IF(ISBLANK(D5),"",D5)</f>
        <v>4609</v>
      </c>
      <c r="F14" s="211"/>
      <c r="G14" s="634" t="s">
        <v>925</v>
      </c>
      <c r="H14" s="621">
        <f>IF(ISBLANK(J7),"",J7)</f>
        <v>1976.34</v>
      </c>
      <c r="I14" s="211"/>
      <c r="J14" s="211"/>
    </row>
    <row r="15" spans="1:12" x14ac:dyDescent="0.25">
      <c r="A15" s="870" t="s">
        <v>16</v>
      </c>
      <c r="B15" s="630">
        <f>IF(ISBLANK(B7),"",B7)</f>
        <v>86.277000000000001</v>
      </c>
      <c r="D15" s="632">
        <f t="shared" ref="D15:D16" si="0">A6</f>
        <v>2021</v>
      </c>
      <c r="E15" s="626">
        <f>IF(ISBLANK(D6),"",D6)</f>
        <v>4408</v>
      </c>
      <c r="F15" s="211"/>
      <c r="G15" s="635" t="s">
        <v>926</v>
      </c>
      <c r="H15" s="623">
        <f>IF(ISBLANK(I7),"",I7)</f>
        <v>711.66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4311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82.376999999999995</v>
      </c>
      <c r="F19" s="253"/>
      <c r="G19" s="634" t="s">
        <v>529</v>
      </c>
      <c r="H19" s="621">
        <f>IF(ISBLANK(J7),"",J7)</f>
        <v>1976.34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86.277000000000001</v>
      </c>
      <c r="F20" s="253"/>
      <c r="G20" s="635" t="s">
        <v>528</v>
      </c>
      <c r="H20" s="623">
        <f>IF(ISBLANK(I7),"",I7)</f>
        <v>711.66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0.8</v>
      </c>
      <c r="C5" s="1092">
        <v>5200</v>
      </c>
      <c r="D5" s="1093">
        <v>211</v>
      </c>
      <c r="E5" s="1092">
        <v>3788</v>
      </c>
      <c r="F5" s="1093">
        <v>51</v>
      </c>
    </row>
    <row r="6" spans="1:9" x14ac:dyDescent="0.25">
      <c r="A6" s="218">
        <v>2021</v>
      </c>
      <c r="B6" s="1092">
        <v>0.6</v>
      </c>
      <c r="C6" s="1092">
        <v>5200</v>
      </c>
      <c r="D6" s="1093">
        <v>211</v>
      </c>
      <c r="E6" s="1092">
        <v>3788</v>
      </c>
      <c r="F6" s="1093">
        <v>51</v>
      </c>
    </row>
    <row r="7" spans="1:9" x14ac:dyDescent="0.25">
      <c r="A7" s="219">
        <v>2022</v>
      </c>
      <c r="B7" s="73">
        <v>0.8</v>
      </c>
      <c r="C7" s="73">
        <v>5200</v>
      </c>
      <c r="D7" s="73">
        <v>211</v>
      </c>
      <c r="E7" s="73">
        <v>3788</v>
      </c>
      <c r="F7" s="73">
        <v>51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6039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5726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313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32453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31095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1358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2229</v>
      </c>
      <c r="C5" s="458">
        <v>2219</v>
      </c>
      <c r="D5" s="458">
        <v>10</v>
      </c>
      <c r="E5" s="457">
        <v>17679</v>
      </c>
      <c r="F5" s="458">
        <v>17615</v>
      </c>
      <c r="G5" s="458">
        <v>64</v>
      </c>
      <c r="H5" s="457">
        <v>7.9</v>
      </c>
      <c r="I5" s="763">
        <v>6.4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2551</v>
      </c>
      <c r="C6" s="458">
        <v>2488</v>
      </c>
      <c r="D6" s="458">
        <v>63</v>
      </c>
      <c r="E6" s="457">
        <v>16480</v>
      </c>
      <c r="F6" s="458">
        <v>16298</v>
      </c>
      <c r="G6" s="458">
        <v>182</v>
      </c>
      <c r="H6" s="457">
        <v>6.6</v>
      </c>
      <c r="I6" s="763">
        <v>2.9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6039</v>
      </c>
      <c r="C7" s="612">
        <v>5726</v>
      </c>
      <c r="D7" s="612">
        <v>313</v>
      </c>
      <c r="E7" s="601">
        <v>32453</v>
      </c>
      <c r="F7" s="612">
        <v>31095</v>
      </c>
      <c r="G7" s="612">
        <v>1358</v>
      </c>
      <c r="H7" s="947">
        <v>5.4</v>
      </c>
      <c r="I7" s="948">
        <v>4.3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2229</v>
      </c>
      <c r="C14" s="674">
        <f t="shared" ref="C14:D14" si="0">IF(ISBLANK(C5),"",C5)</f>
        <v>2219</v>
      </c>
      <c r="D14" s="669">
        <f t="shared" si="0"/>
        <v>10</v>
      </c>
      <c r="F14" s="884">
        <f>A5</f>
        <v>2020</v>
      </c>
      <c r="G14" s="674">
        <f>IF(ISBLANK(E5),"",E5)</f>
        <v>17679</v>
      </c>
      <c r="H14" s="674">
        <f t="shared" ref="H14:I16" si="1">IF(ISBLANK(F5),"",F5)</f>
        <v>17615</v>
      </c>
      <c r="I14" s="669">
        <f t="shared" si="1"/>
        <v>64</v>
      </c>
      <c r="J14" s="756"/>
      <c r="K14" s="884">
        <f>A5</f>
        <v>2020</v>
      </c>
      <c r="L14" s="674">
        <f>IF(ISBLANK(H5),"",H5)</f>
        <v>7.9</v>
      </c>
      <c r="M14" s="669">
        <f>IF(ISBLANK(I5),"",I5)</f>
        <v>6.4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2551</v>
      </c>
      <c r="C15" s="879">
        <f t="shared" si="3"/>
        <v>2488</v>
      </c>
      <c r="D15" s="886">
        <f t="shared" si="3"/>
        <v>63</v>
      </c>
      <c r="F15" s="890">
        <f t="shared" ref="F15:F16" si="4">A6</f>
        <v>2021</v>
      </c>
      <c r="G15" s="853">
        <f t="shared" ref="G15:G16" si="5">IF(ISBLANK(E6),"",E6)</f>
        <v>16480</v>
      </c>
      <c r="H15" s="853">
        <f t="shared" si="1"/>
        <v>16298</v>
      </c>
      <c r="I15" s="670">
        <f t="shared" si="1"/>
        <v>182</v>
      </c>
      <c r="J15" s="211"/>
      <c r="K15" s="890">
        <f t="shared" ref="K15:K16" si="6">A6</f>
        <v>2021</v>
      </c>
      <c r="L15" s="853">
        <f t="shared" ref="L15:M16" si="7">IF(ISBLANK(H6),"",H6)</f>
        <v>6.6</v>
      </c>
      <c r="M15" s="670">
        <f t="shared" si="7"/>
        <v>2.9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6039</v>
      </c>
      <c r="C16" s="888">
        <f t="shared" si="3"/>
        <v>5726</v>
      </c>
      <c r="D16" s="889">
        <f t="shared" si="3"/>
        <v>313</v>
      </c>
      <c r="F16" s="891">
        <f t="shared" si="4"/>
        <v>2022</v>
      </c>
      <c r="G16" s="676">
        <f t="shared" si="5"/>
        <v>32453</v>
      </c>
      <c r="H16" s="676">
        <f t="shared" si="1"/>
        <v>31095</v>
      </c>
      <c r="I16" s="671">
        <f t="shared" si="1"/>
        <v>1358</v>
      </c>
      <c r="J16" s="211"/>
      <c r="K16" s="891">
        <f t="shared" si="6"/>
        <v>2022</v>
      </c>
      <c r="L16" s="676">
        <f t="shared" si="7"/>
        <v>5.4</v>
      </c>
      <c r="M16" s="671">
        <f t="shared" si="7"/>
        <v>4.3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2229</v>
      </c>
      <c r="C22" s="674">
        <f t="shared" ref="C22:D22" si="8">IF(ISBLANK(C5),"",C5)</f>
        <v>2219</v>
      </c>
      <c r="D22" s="669">
        <f t="shared" si="8"/>
        <v>10</v>
      </c>
      <c r="F22" s="884">
        <f>A5</f>
        <v>2020</v>
      </c>
      <c r="G22" s="674">
        <f>IF(ISBLANK(E5),"",E5)</f>
        <v>17679</v>
      </c>
      <c r="H22" s="674">
        <f t="shared" ref="H22:I24" si="9">IF(ISBLANK(F5),"",F5)</f>
        <v>17615</v>
      </c>
      <c r="I22" s="669">
        <f t="shared" si="9"/>
        <v>64</v>
      </c>
      <c r="J22" s="756"/>
      <c r="K22" s="884">
        <f>A5</f>
        <v>2020</v>
      </c>
      <c r="L22" s="674">
        <f>IF(ISBLANK(H5),"",H5)</f>
        <v>7.9</v>
      </c>
      <c r="M22" s="669">
        <f>IF(ISBLANK(I5),"",I5)</f>
        <v>6.4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2551</v>
      </c>
      <c r="C23" s="853">
        <f t="shared" si="11"/>
        <v>2488</v>
      </c>
      <c r="D23" s="670">
        <f t="shared" si="11"/>
        <v>63</v>
      </c>
      <c r="F23" s="890">
        <f t="shared" ref="F23:F24" si="12">A6</f>
        <v>2021</v>
      </c>
      <c r="G23" s="853">
        <f t="shared" ref="G23:G24" si="13">IF(ISBLANK(E6),"",E6)</f>
        <v>16480</v>
      </c>
      <c r="H23" s="853">
        <f t="shared" si="9"/>
        <v>16298</v>
      </c>
      <c r="I23" s="670">
        <f t="shared" si="9"/>
        <v>182</v>
      </c>
      <c r="J23" s="211"/>
      <c r="K23" s="890">
        <f t="shared" ref="K23:K24" si="14">A6</f>
        <v>2021</v>
      </c>
      <c r="L23" s="853">
        <f t="shared" ref="L23:M24" si="15">IF(ISBLANK(H6),"",H6)</f>
        <v>6.6</v>
      </c>
      <c r="M23" s="670">
        <f t="shared" si="15"/>
        <v>2.9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6039</v>
      </c>
      <c r="C24" s="676">
        <f t="shared" si="11"/>
        <v>5726</v>
      </c>
      <c r="D24" s="671">
        <f t="shared" si="11"/>
        <v>313</v>
      </c>
      <c r="F24" s="891">
        <f t="shared" si="12"/>
        <v>2022</v>
      </c>
      <c r="G24" s="676">
        <f t="shared" si="13"/>
        <v>32453</v>
      </c>
      <c r="H24" s="676">
        <f t="shared" si="9"/>
        <v>31095</v>
      </c>
      <c r="I24" s="671">
        <f t="shared" si="9"/>
        <v>1358</v>
      </c>
      <c r="J24" s="211"/>
      <c r="K24" s="891">
        <f t="shared" si="14"/>
        <v>2022</v>
      </c>
      <c r="L24" s="676">
        <f t="shared" si="15"/>
        <v>5.4</v>
      </c>
      <c r="M24" s="671">
        <f t="shared" si="15"/>
        <v>4.3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58</v>
      </c>
      <c r="C3" s="71">
        <v>22</v>
      </c>
      <c r="D3" s="71">
        <v>13.9</v>
      </c>
      <c r="F3" s="105" t="s">
        <v>537</v>
      </c>
      <c r="G3" s="97">
        <f>IF(ISBLANK(B3),"",B3)</f>
        <v>58</v>
      </c>
      <c r="H3" s="97">
        <f>IF(ISBLANK(B4),"",B4)</f>
        <v>67</v>
      </c>
      <c r="I3" s="97">
        <f>IF(ISBLANK(B5),"",B5)</f>
        <v>75</v>
      </c>
      <c r="J3" s="365"/>
    </row>
    <row r="4" spans="1:12" x14ac:dyDescent="0.25">
      <c r="A4" s="286">
        <v>2021</v>
      </c>
      <c r="B4" s="214">
        <v>67</v>
      </c>
      <c r="C4" s="214">
        <v>26</v>
      </c>
      <c r="D4" s="214">
        <v>12.8</v>
      </c>
      <c r="F4" s="130" t="s">
        <v>538</v>
      </c>
      <c r="G4" s="98">
        <f>IF(ISBLANK(C3),"",C3)</f>
        <v>22</v>
      </c>
      <c r="H4" s="98">
        <f>IF(ISBLANK(C4),"",C4)</f>
        <v>26</v>
      </c>
      <c r="I4" s="98">
        <f>IF(ISBLANK(C5),"",C5)</f>
        <v>11</v>
      </c>
      <c r="J4" s="365"/>
    </row>
    <row r="5" spans="1:12" x14ac:dyDescent="0.25">
      <c r="A5" s="218">
        <v>2022</v>
      </c>
      <c r="B5" s="168">
        <v>75</v>
      </c>
      <c r="C5" s="168">
        <v>11</v>
      </c>
      <c r="D5" s="168">
        <v>13.6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58</v>
      </c>
      <c r="H8" s="97">
        <f>IF(ISBLANK(B4),"",B4)</f>
        <v>67</v>
      </c>
      <c r="I8" s="97">
        <f>IF(ISBLANK(B5),"",B5)</f>
        <v>75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22</v>
      </c>
      <c r="H9" s="98">
        <f>IF(ISBLANK(C4),"",C4)</f>
        <v>26</v>
      </c>
      <c r="I9" s="98">
        <f>IF(ISBLANK(C5),"",C5)</f>
        <v>11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13.9</v>
      </c>
      <c r="H13" s="132">
        <f>IF(ISBLANK(D4),"",D4)</f>
        <v>12.8</v>
      </c>
      <c r="I13" s="132">
        <f>IF(ISBLANK(D5),"",D5)</f>
        <v>13.6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303</v>
      </c>
      <c r="C4" s="110">
        <v>310</v>
      </c>
      <c r="E4" s="29" t="s">
        <v>540</v>
      </c>
      <c r="F4" s="163">
        <f>B4/($B$22+$C$22)*100</f>
        <v>2.0912416315825801</v>
      </c>
      <c r="G4" s="163">
        <f>C4/($B$22+$C$22)*100</f>
        <v>2.1395541445234314</v>
      </c>
      <c r="J4" s="29" t="s">
        <v>540</v>
      </c>
      <c r="K4" s="163">
        <f>G4</f>
        <v>2.1395541445234314</v>
      </c>
    </row>
    <row r="5" spans="1:11" x14ac:dyDescent="0.25">
      <c r="A5" s="202" t="s">
        <v>541</v>
      </c>
      <c r="B5" s="212">
        <v>302</v>
      </c>
      <c r="C5" s="160">
        <v>320</v>
      </c>
      <c r="E5" s="29" t="s">
        <v>541</v>
      </c>
      <c r="F5" s="163">
        <f t="shared" ref="F5:G21" si="0">B5/($B$22+$C$22)*100</f>
        <v>2.0843398440196013</v>
      </c>
      <c r="G5" s="163">
        <f t="shared" si="0"/>
        <v>2.2085720201532197</v>
      </c>
      <c r="J5" s="29" t="s">
        <v>541</v>
      </c>
      <c r="K5" s="163">
        <f t="shared" ref="K5:K21" si="1">G5</f>
        <v>2.2085720201532197</v>
      </c>
    </row>
    <row r="6" spans="1:11" x14ac:dyDescent="0.25">
      <c r="A6" s="202" t="s">
        <v>542</v>
      </c>
      <c r="B6" s="212">
        <v>332</v>
      </c>
      <c r="C6" s="160">
        <v>394</v>
      </c>
      <c r="E6" s="29" t="s">
        <v>542</v>
      </c>
      <c r="F6" s="163">
        <f t="shared" si="0"/>
        <v>2.2913934709089654</v>
      </c>
      <c r="G6" s="163">
        <f t="shared" si="0"/>
        <v>2.7193042998136518</v>
      </c>
      <c r="J6" s="29" t="s">
        <v>542</v>
      </c>
      <c r="K6" s="163">
        <f t="shared" si="1"/>
        <v>2.7193042998136518</v>
      </c>
    </row>
    <row r="7" spans="1:11" x14ac:dyDescent="0.25">
      <c r="A7" s="202" t="s">
        <v>543</v>
      </c>
      <c r="B7" s="212">
        <v>380</v>
      </c>
      <c r="C7" s="160">
        <v>431</v>
      </c>
      <c r="E7" s="29" t="s">
        <v>543</v>
      </c>
      <c r="F7" s="163">
        <f t="shared" si="0"/>
        <v>2.6226792739319484</v>
      </c>
      <c r="G7" s="163">
        <f t="shared" si="0"/>
        <v>2.9746704396438681</v>
      </c>
      <c r="J7" s="29" t="s">
        <v>543</v>
      </c>
      <c r="K7" s="163">
        <f t="shared" si="1"/>
        <v>2.9746704396438681</v>
      </c>
    </row>
    <row r="8" spans="1:11" x14ac:dyDescent="0.25">
      <c r="A8" s="202" t="s">
        <v>544</v>
      </c>
      <c r="B8" s="212">
        <v>353</v>
      </c>
      <c r="C8" s="160">
        <v>365</v>
      </c>
      <c r="E8" s="29" t="s">
        <v>544</v>
      </c>
      <c r="F8" s="163">
        <f t="shared" si="0"/>
        <v>2.4363310097315205</v>
      </c>
      <c r="G8" s="163">
        <f t="shared" si="0"/>
        <v>2.5191524604872662</v>
      </c>
      <c r="J8" s="29" t="s">
        <v>544</v>
      </c>
      <c r="K8" s="163">
        <f t="shared" si="1"/>
        <v>2.5191524604872662</v>
      </c>
    </row>
    <row r="9" spans="1:11" x14ac:dyDescent="0.25">
      <c r="A9" s="202" t="s">
        <v>545</v>
      </c>
      <c r="B9" s="212">
        <v>333</v>
      </c>
      <c r="C9" s="160">
        <v>417</v>
      </c>
      <c r="E9" s="29" t="s">
        <v>545</v>
      </c>
      <c r="F9" s="163">
        <f t="shared" si="0"/>
        <v>2.2982952584719443</v>
      </c>
      <c r="G9" s="163">
        <f t="shared" si="0"/>
        <v>2.8780454137621643</v>
      </c>
      <c r="J9" s="29" t="s">
        <v>545</v>
      </c>
      <c r="K9" s="163">
        <f t="shared" si="1"/>
        <v>2.8780454137621643</v>
      </c>
    </row>
    <row r="10" spans="1:11" x14ac:dyDescent="0.25">
      <c r="A10" s="202" t="s">
        <v>546</v>
      </c>
      <c r="B10" s="212">
        <v>335</v>
      </c>
      <c r="C10" s="160">
        <v>391</v>
      </c>
      <c r="E10" s="29" t="s">
        <v>546</v>
      </c>
      <c r="F10" s="163">
        <f t="shared" si="0"/>
        <v>2.3120988335979016</v>
      </c>
      <c r="G10" s="163">
        <f t="shared" si="0"/>
        <v>2.6985989371247152</v>
      </c>
      <c r="J10" s="29" t="s">
        <v>546</v>
      </c>
      <c r="K10" s="163">
        <f t="shared" si="1"/>
        <v>2.6985989371247152</v>
      </c>
    </row>
    <row r="11" spans="1:11" x14ac:dyDescent="0.25">
      <c r="A11" s="202" t="s">
        <v>547</v>
      </c>
      <c r="B11" s="212">
        <v>401</v>
      </c>
      <c r="C11" s="160">
        <v>454</v>
      </c>
      <c r="E11" s="29" t="s">
        <v>547</v>
      </c>
      <c r="F11" s="163">
        <f t="shared" si="0"/>
        <v>2.7676168127545036</v>
      </c>
      <c r="G11" s="163">
        <f t="shared" si="0"/>
        <v>3.1334115535923801</v>
      </c>
      <c r="J11" s="29" t="s">
        <v>547</v>
      </c>
      <c r="K11" s="163">
        <f t="shared" si="1"/>
        <v>3.1334115535923801</v>
      </c>
    </row>
    <row r="12" spans="1:11" x14ac:dyDescent="0.25">
      <c r="A12" s="202" t="s">
        <v>548</v>
      </c>
      <c r="B12" s="212">
        <v>432</v>
      </c>
      <c r="C12" s="160">
        <v>489</v>
      </c>
      <c r="E12" s="29" t="s">
        <v>548</v>
      </c>
      <c r="F12" s="163">
        <f t="shared" si="0"/>
        <v>2.9815722272068466</v>
      </c>
      <c r="G12" s="163">
        <f t="shared" si="0"/>
        <v>3.3749741182966386</v>
      </c>
      <c r="J12" s="29" t="s">
        <v>548</v>
      </c>
      <c r="K12" s="163">
        <f t="shared" si="1"/>
        <v>3.3749741182966386</v>
      </c>
    </row>
    <row r="13" spans="1:11" x14ac:dyDescent="0.25">
      <c r="A13" s="202" t="s">
        <v>549</v>
      </c>
      <c r="B13" s="212">
        <v>507</v>
      </c>
      <c r="C13" s="160">
        <v>529</v>
      </c>
      <c r="E13" s="29" t="s">
        <v>549</v>
      </c>
      <c r="F13" s="163">
        <f t="shared" si="0"/>
        <v>3.4992062944302571</v>
      </c>
      <c r="G13" s="163">
        <f t="shared" si="0"/>
        <v>3.6510456208157911</v>
      </c>
      <c r="J13" s="29" t="s">
        <v>549</v>
      </c>
      <c r="K13" s="163">
        <f t="shared" si="1"/>
        <v>3.6510456208157911</v>
      </c>
    </row>
    <row r="14" spans="1:11" x14ac:dyDescent="0.25">
      <c r="A14" s="202" t="s">
        <v>550</v>
      </c>
      <c r="B14" s="212">
        <v>493</v>
      </c>
      <c r="C14" s="160">
        <v>510</v>
      </c>
      <c r="E14" s="29" t="s">
        <v>550</v>
      </c>
      <c r="F14" s="163">
        <f t="shared" si="0"/>
        <v>3.4025812685485537</v>
      </c>
      <c r="G14" s="163">
        <f t="shared" si="0"/>
        <v>3.5199116571191937</v>
      </c>
      <c r="J14" s="29" t="s">
        <v>550</v>
      </c>
      <c r="K14" s="163">
        <f t="shared" si="1"/>
        <v>3.5199116571191937</v>
      </c>
    </row>
    <row r="15" spans="1:11" x14ac:dyDescent="0.25">
      <c r="A15" s="202" t="s">
        <v>551</v>
      </c>
      <c r="B15" s="212">
        <v>515</v>
      </c>
      <c r="C15" s="160">
        <v>458</v>
      </c>
      <c r="E15" s="29" t="s">
        <v>551</v>
      </c>
      <c r="F15" s="163">
        <f t="shared" si="0"/>
        <v>3.5544205949340881</v>
      </c>
      <c r="G15" s="163">
        <f t="shared" si="0"/>
        <v>3.1610187038442956</v>
      </c>
      <c r="J15" s="29" t="s">
        <v>551</v>
      </c>
      <c r="K15" s="163">
        <f t="shared" si="1"/>
        <v>3.1610187038442956</v>
      </c>
    </row>
    <row r="16" spans="1:11" x14ac:dyDescent="0.25">
      <c r="A16" s="202" t="s">
        <v>552</v>
      </c>
      <c r="B16" s="212">
        <v>600</v>
      </c>
      <c r="C16" s="160">
        <v>544</v>
      </c>
      <c r="E16" s="29" t="s">
        <v>552</v>
      </c>
      <c r="F16" s="163">
        <f t="shared" si="0"/>
        <v>4.141072537787287</v>
      </c>
      <c r="G16" s="163">
        <f t="shared" si="0"/>
        <v>3.7545724342604734</v>
      </c>
      <c r="J16" s="29" t="s">
        <v>552</v>
      </c>
      <c r="K16" s="163">
        <f t="shared" si="1"/>
        <v>3.7545724342604734</v>
      </c>
    </row>
    <row r="17" spans="1:11" x14ac:dyDescent="0.25">
      <c r="A17" s="202" t="s">
        <v>553</v>
      </c>
      <c r="B17" s="212">
        <v>693</v>
      </c>
      <c r="C17" s="160">
        <v>618</v>
      </c>
      <c r="E17" s="29" t="s">
        <v>553</v>
      </c>
      <c r="F17" s="163">
        <f t="shared" si="0"/>
        <v>4.782938781144316</v>
      </c>
      <c r="G17" s="163">
        <f t="shared" si="0"/>
        <v>4.265304713920905</v>
      </c>
      <c r="J17" s="29" t="s">
        <v>553</v>
      </c>
      <c r="K17" s="163">
        <f t="shared" si="1"/>
        <v>4.265304713920905</v>
      </c>
    </row>
    <row r="18" spans="1:11" x14ac:dyDescent="0.25">
      <c r="A18" s="202" t="s">
        <v>554</v>
      </c>
      <c r="B18" s="212">
        <v>620</v>
      </c>
      <c r="C18" s="160">
        <v>545</v>
      </c>
      <c r="E18" s="29" t="s">
        <v>554</v>
      </c>
      <c r="F18" s="163">
        <f t="shared" si="0"/>
        <v>4.2791082890468628</v>
      </c>
      <c r="G18" s="163">
        <f t="shared" si="0"/>
        <v>3.7614742218234518</v>
      </c>
      <c r="J18" s="29" t="s">
        <v>554</v>
      </c>
      <c r="K18" s="163">
        <f t="shared" si="1"/>
        <v>3.7614742218234518</v>
      </c>
    </row>
    <row r="19" spans="1:11" x14ac:dyDescent="0.25">
      <c r="A19" s="202" t="s">
        <v>555</v>
      </c>
      <c r="B19" s="212">
        <v>322</v>
      </c>
      <c r="C19" s="160">
        <v>219</v>
      </c>
      <c r="E19" s="29" t="s">
        <v>555</v>
      </c>
      <c r="F19" s="163">
        <f t="shared" si="0"/>
        <v>2.2223755952791775</v>
      </c>
      <c r="G19" s="163">
        <f t="shared" si="0"/>
        <v>1.5114914762923597</v>
      </c>
      <c r="J19" s="29" t="s">
        <v>555</v>
      </c>
      <c r="K19" s="163">
        <f t="shared" si="1"/>
        <v>1.5114914762923597</v>
      </c>
    </row>
    <row r="20" spans="1:11" x14ac:dyDescent="0.25">
      <c r="A20" s="202" t="s">
        <v>556</v>
      </c>
      <c r="B20" s="212">
        <v>229</v>
      </c>
      <c r="C20" s="160">
        <v>146</v>
      </c>
      <c r="E20" s="29" t="s">
        <v>556</v>
      </c>
      <c r="F20" s="163">
        <f t="shared" si="0"/>
        <v>1.5805093519221478</v>
      </c>
      <c r="G20" s="163">
        <f t="shared" si="0"/>
        <v>1.0076609841949065</v>
      </c>
      <c r="J20" s="29" t="s">
        <v>556</v>
      </c>
      <c r="K20" s="163">
        <f t="shared" si="1"/>
        <v>1.0076609841949065</v>
      </c>
    </row>
    <row r="21" spans="1:11" x14ac:dyDescent="0.25">
      <c r="A21" s="203" t="s">
        <v>557</v>
      </c>
      <c r="B21" s="72">
        <v>142</v>
      </c>
      <c r="C21" s="111">
        <v>57</v>
      </c>
      <c r="E21" s="31" t="s">
        <v>557</v>
      </c>
      <c r="F21" s="163">
        <f t="shared" si="0"/>
        <v>0.98005383394299117</v>
      </c>
      <c r="G21" s="163">
        <f t="shared" si="0"/>
        <v>0.39340189108979223</v>
      </c>
      <c r="J21" s="31" t="s">
        <v>557</v>
      </c>
      <c r="K21" s="210">
        <f t="shared" si="1"/>
        <v>0.39340189108979223</v>
      </c>
    </row>
    <row r="22" spans="1:11" x14ac:dyDescent="0.25">
      <c r="A22" s="309" t="s">
        <v>16</v>
      </c>
      <c r="B22" s="121">
        <f>SUM(B4:B21)</f>
        <v>7292</v>
      </c>
      <c r="C22" s="124">
        <f>SUM(C4:C21)</f>
        <v>7197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824</v>
      </c>
      <c r="C3" s="110">
        <v>596</v>
      </c>
      <c r="E3" s="297" t="s">
        <v>709</v>
      </c>
      <c r="F3" s="71">
        <v>52.7</v>
      </c>
      <c r="G3" s="71">
        <v>55.54</v>
      </c>
      <c r="K3" s="122" t="s">
        <v>16</v>
      </c>
      <c r="L3" s="71">
        <v>2.87</v>
      </c>
      <c r="M3" s="71">
        <v>2.59</v>
      </c>
    </row>
    <row r="4" spans="1:16" x14ac:dyDescent="0.25">
      <c r="A4" s="202" t="s">
        <v>704</v>
      </c>
      <c r="B4" s="212">
        <v>950</v>
      </c>
      <c r="C4" s="160">
        <v>647</v>
      </c>
      <c r="E4" s="298" t="s">
        <v>710</v>
      </c>
      <c r="F4" s="214">
        <v>38.340000000000003</v>
      </c>
      <c r="G4" s="214">
        <v>33.159999999999997</v>
      </c>
      <c r="K4" s="215" t="s">
        <v>212</v>
      </c>
      <c r="L4" s="214">
        <v>2.68</v>
      </c>
      <c r="M4" s="214">
        <v>2.42</v>
      </c>
      <c r="N4" s="211"/>
    </row>
    <row r="5" spans="1:16" x14ac:dyDescent="0.25">
      <c r="A5" s="202" t="s">
        <v>705</v>
      </c>
      <c r="B5" s="212">
        <v>670</v>
      </c>
      <c r="C5" s="160">
        <v>422</v>
      </c>
      <c r="E5" s="298" t="s">
        <v>711</v>
      </c>
      <c r="F5" s="214">
        <v>6.57</v>
      </c>
      <c r="G5" s="214">
        <v>7.97</v>
      </c>
      <c r="K5" s="123" t="s">
        <v>213</v>
      </c>
      <c r="L5" s="73">
        <v>3.1</v>
      </c>
      <c r="M5" s="73">
        <v>2.79</v>
      </c>
      <c r="N5" s="211"/>
    </row>
    <row r="6" spans="1:16" x14ac:dyDescent="0.25">
      <c r="A6" s="202" t="s">
        <v>706</v>
      </c>
      <c r="B6" s="212">
        <v>572</v>
      </c>
      <c r="C6" s="160">
        <v>404</v>
      </c>
      <c r="E6" s="298" t="s">
        <v>712</v>
      </c>
      <c r="F6" s="214">
        <v>1.55</v>
      </c>
      <c r="G6" s="214">
        <v>2.4700000000000002</v>
      </c>
      <c r="K6" s="226"/>
      <c r="L6" s="164"/>
      <c r="M6" s="211"/>
    </row>
    <row r="7" spans="1:16" x14ac:dyDescent="0.25">
      <c r="A7" s="202" t="s">
        <v>707</v>
      </c>
      <c r="B7" s="212">
        <v>218</v>
      </c>
      <c r="C7" s="160">
        <v>277</v>
      </c>
      <c r="E7" s="299" t="s">
        <v>713</v>
      </c>
      <c r="F7" s="73">
        <v>0.85</v>
      </c>
      <c r="G7" s="73">
        <v>0.86</v>
      </c>
      <c r="K7" s="227"/>
      <c r="L7" s="211"/>
      <c r="M7" s="211"/>
    </row>
    <row r="8" spans="1:16" x14ac:dyDescent="0.25">
      <c r="A8" s="203" t="s">
        <v>708</v>
      </c>
      <c r="B8" s="72">
        <v>137</v>
      </c>
      <c r="C8" s="111">
        <v>323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22.330460846759088</v>
      </c>
      <c r="C13" s="301">
        <f>B3/SUM(B3:B8)*100</f>
        <v>24.443785226935628</v>
      </c>
      <c r="E13" s="217" t="s">
        <v>836</v>
      </c>
      <c r="F13" s="289">
        <f>IF(ISBLANK(F3),"",F3)</f>
        <v>52.7</v>
      </c>
      <c r="G13" s="289">
        <f>IF(ISBLANK(G3),"",G3)</f>
        <v>55.54</v>
      </c>
    </row>
    <row r="14" spans="1:16" x14ac:dyDescent="0.25">
      <c r="A14" s="220" t="s">
        <v>825</v>
      </c>
      <c r="B14" s="305">
        <f>C4/SUM(C3:C8)*100</f>
        <v>24.241288872236794</v>
      </c>
      <c r="C14" s="302">
        <f>B4/SUM(B3:B8)*100</f>
        <v>28.181548501928212</v>
      </c>
      <c r="E14" s="286" t="s">
        <v>837</v>
      </c>
      <c r="F14" s="290">
        <f t="shared" ref="F14:G17" si="0">IF(ISBLANK(F4),"",F4)</f>
        <v>38.340000000000003</v>
      </c>
      <c r="G14" s="290">
        <f t="shared" si="0"/>
        <v>33.159999999999997</v>
      </c>
    </row>
    <row r="15" spans="1:16" x14ac:dyDescent="0.25">
      <c r="A15" s="220" t="s">
        <v>826</v>
      </c>
      <c r="B15" s="305">
        <f>C5/SUM(C3:C8)*100</f>
        <v>15.811165230423379</v>
      </c>
      <c r="C15" s="302">
        <f>B5/SUM(B3:B8)*100</f>
        <v>19.875407890833579</v>
      </c>
      <c r="E15" s="286" t="s">
        <v>838</v>
      </c>
      <c r="F15" s="290">
        <f t="shared" si="0"/>
        <v>6.57</v>
      </c>
      <c r="G15" s="290">
        <f t="shared" si="0"/>
        <v>7.97</v>
      </c>
    </row>
    <row r="16" spans="1:16" x14ac:dyDescent="0.25">
      <c r="A16" s="220" t="s">
        <v>827</v>
      </c>
      <c r="B16" s="305">
        <f>C6/SUM(C3:C8)*100</f>
        <v>15.136755339078306</v>
      </c>
      <c r="C16" s="302">
        <f>B6/SUM(B3:B8)*100</f>
        <v>16.968258676950459</v>
      </c>
      <c r="E16" s="286" t="s">
        <v>839</v>
      </c>
      <c r="F16" s="290">
        <f t="shared" si="0"/>
        <v>1.55</v>
      </c>
      <c r="G16" s="290">
        <f t="shared" si="0"/>
        <v>2.4700000000000002</v>
      </c>
    </row>
    <row r="17" spans="1:18" x14ac:dyDescent="0.25">
      <c r="A17" s="220" t="s">
        <v>828</v>
      </c>
      <c r="B17" s="305">
        <f>C7/SUM(C3:C8)*100</f>
        <v>10.378418883476957</v>
      </c>
      <c r="C17" s="302">
        <f>B7/SUM(B3:B8)*100</f>
        <v>6.4669237614951056</v>
      </c>
      <c r="E17" s="219" t="s">
        <v>840</v>
      </c>
      <c r="F17" s="291">
        <f t="shared" si="0"/>
        <v>0.85</v>
      </c>
      <c r="G17" s="291">
        <f t="shared" si="0"/>
        <v>0.86</v>
      </c>
    </row>
    <row r="18" spans="1:18" x14ac:dyDescent="0.25">
      <c r="A18" s="221" t="s">
        <v>829</v>
      </c>
      <c r="B18" s="306">
        <f>C8/SUM(C3:C8)*100</f>
        <v>12.101910828025478</v>
      </c>
      <c r="C18" s="303">
        <f>B8/SUM(B3:B8)*100</f>
        <v>4.0640759418570154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22.330460846759088</v>
      </c>
      <c r="C22" s="301">
        <f>C13</f>
        <v>24.443785226935628</v>
      </c>
    </row>
    <row r="23" spans="1:18" x14ac:dyDescent="0.25">
      <c r="A23" s="220" t="s">
        <v>831</v>
      </c>
      <c r="B23" s="305">
        <f t="shared" ref="B23:C27" si="1">B14</f>
        <v>24.241288872236794</v>
      </c>
      <c r="C23" s="302">
        <f t="shared" si="1"/>
        <v>28.181548501928212</v>
      </c>
    </row>
    <row r="24" spans="1:18" x14ac:dyDescent="0.25">
      <c r="A24" s="307" t="s">
        <v>832</v>
      </c>
      <c r="B24" s="305">
        <f t="shared" si="1"/>
        <v>15.811165230423379</v>
      </c>
      <c r="C24" s="302">
        <f t="shared" si="1"/>
        <v>19.875407890833579</v>
      </c>
    </row>
    <row r="25" spans="1:18" x14ac:dyDescent="0.25">
      <c r="A25" s="220" t="s">
        <v>833</v>
      </c>
      <c r="B25" s="305">
        <f t="shared" si="1"/>
        <v>15.136755339078306</v>
      </c>
      <c r="C25" s="302">
        <f t="shared" si="1"/>
        <v>16.968258676950459</v>
      </c>
    </row>
    <row r="26" spans="1:18" x14ac:dyDescent="0.25">
      <c r="A26" s="220" t="s">
        <v>834</v>
      </c>
      <c r="B26" s="305">
        <f t="shared" si="1"/>
        <v>10.378418883476957</v>
      </c>
      <c r="C26" s="302">
        <f t="shared" si="1"/>
        <v>6.4669237614951056</v>
      </c>
    </row>
    <row r="27" spans="1:18" x14ac:dyDescent="0.25">
      <c r="A27" s="308" t="s">
        <v>835</v>
      </c>
      <c r="B27" s="306">
        <f t="shared" si="1"/>
        <v>12.101910828025478</v>
      </c>
      <c r="C27" s="303">
        <f t="shared" si="1"/>
        <v>4.0640759418570154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988</v>
      </c>
      <c r="C34" s="110">
        <v>668</v>
      </c>
      <c r="E34" s="297" t="s">
        <v>709</v>
      </c>
      <c r="F34" s="71">
        <v>55.54</v>
      </c>
      <c r="G34" s="211"/>
      <c r="K34" s="122" t="s">
        <v>16</v>
      </c>
      <c r="L34" s="71">
        <v>2.59</v>
      </c>
      <c r="M34" s="211"/>
    </row>
    <row r="35" spans="1:16" x14ac:dyDescent="0.25">
      <c r="A35" s="202" t="s">
        <v>704</v>
      </c>
      <c r="B35" s="212">
        <v>884</v>
      </c>
      <c r="C35" s="160">
        <v>689</v>
      </c>
      <c r="E35" s="298" t="s">
        <v>710</v>
      </c>
      <c r="F35" s="214">
        <v>33.159999999999997</v>
      </c>
      <c r="G35" s="211"/>
      <c r="K35" s="215" t="s">
        <v>212</v>
      </c>
      <c r="L35" s="214">
        <v>2.42</v>
      </c>
      <c r="M35" s="211"/>
      <c r="N35" s="29" t="s">
        <v>876</v>
      </c>
    </row>
    <row r="36" spans="1:16" x14ac:dyDescent="0.25">
      <c r="A36" s="202" t="s">
        <v>705</v>
      </c>
      <c r="B36" s="212">
        <v>527</v>
      </c>
      <c r="C36" s="160">
        <v>415</v>
      </c>
      <c r="E36" s="298" t="s">
        <v>711</v>
      </c>
      <c r="F36" s="214">
        <v>7.97</v>
      </c>
      <c r="G36" s="211"/>
      <c r="K36" s="123" t="s">
        <v>213</v>
      </c>
      <c r="L36" s="73">
        <v>2.79</v>
      </c>
      <c r="M36" s="211"/>
      <c r="N36" s="288">
        <v>2022</v>
      </c>
    </row>
    <row r="37" spans="1:16" x14ac:dyDescent="0.25">
      <c r="A37" s="202" t="s">
        <v>706</v>
      </c>
      <c r="B37" s="212">
        <v>349</v>
      </c>
      <c r="C37" s="160">
        <v>299</v>
      </c>
      <c r="E37" s="298" t="s">
        <v>712</v>
      </c>
      <c r="F37" s="214">
        <v>2.4700000000000002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167</v>
      </c>
      <c r="C38" s="160">
        <v>210</v>
      </c>
      <c r="E38" s="299" t="s">
        <v>713</v>
      </c>
      <c r="F38" s="73">
        <v>0.86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122</v>
      </c>
      <c r="C39" s="111">
        <v>203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26.892109500805152</v>
      </c>
      <c r="C44" s="301">
        <f>B34/SUM(B34:B39)*100</f>
        <v>32.532104050049391</v>
      </c>
      <c r="E44" s="217" t="s">
        <v>836</v>
      </c>
      <c r="F44" s="289">
        <f>IF(ISBLANK(F34),"",F34)</f>
        <v>55.54</v>
      </c>
    </row>
    <row r="45" spans="1:16" x14ac:dyDescent="0.25">
      <c r="A45" s="220" t="s">
        <v>825</v>
      </c>
      <c r="B45" s="305">
        <f>C35/SUM(C34:C39)*100</f>
        <v>27.737520128824478</v>
      </c>
      <c r="C45" s="302">
        <f>B35/SUM(B34:B39)*100</f>
        <v>29.107672044781037</v>
      </c>
      <c r="E45" s="286" t="s">
        <v>837</v>
      </c>
      <c r="F45" s="290">
        <f t="shared" ref="F45:F48" si="2">IF(ISBLANK(F35),"",F35)</f>
        <v>33.159999999999997</v>
      </c>
    </row>
    <row r="46" spans="1:16" x14ac:dyDescent="0.25">
      <c r="A46" s="220" t="s">
        <v>826</v>
      </c>
      <c r="B46" s="305">
        <f>C36/SUM(C34:C39)*100</f>
        <v>16.706924315619968</v>
      </c>
      <c r="C46" s="302">
        <f>B36/SUM(B34:B39)*100</f>
        <v>17.352650642081002</v>
      </c>
      <c r="E46" s="286" t="s">
        <v>838</v>
      </c>
      <c r="F46" s="290">
        <f t="shared" si="2"/>
        <v>7.97</v>
      </c>
    </row>
    <row r="47" spans="1:16" x14ac:dyDescent="0.25">
      <c r="A47" s="220" t="s">
        <v>827</v>
      </c>
      <c r="B47" s="305">
        <f>C37/SUM(C34:C39)*100</f>
        <v>12.037037037037036</v>
      </c>
      <c r="C47" s="302">
        <f>B37/SUM(B34:B39)*100</f>
        <v>11.491603556140928</v>
      </c>
      <c r="E47" s="286" t="s">
        <v>839</v>
      </c>
      <c r="F47" s="290">
        <f t="shared" si="2"/>
        <v>2.4700000000000002</v>
      </c>
    </row>
    <row r="48" spans="1:16" x14ac:dyDescent="0.25">
      <c r="A48" s="220" t="s">
        <v>828</v>
      </c>
      <c r="B48" s="305">
        <f>C38/SUM(C34:C39)*100</f>
        <v>8.454106280193237</v>
      </c>
      <c r="C48" s="302">
        <f>B38/SUM(B34:B39)*100</f>
        <v>5.4988475469213043</v>
      </c>
      <c r="E48" s="219" t="s">
        <v>840</v>
      </c>
      <c r="F48" s="291">
        <f t="shared" si="2"/>
        <v>0.86</v>
      </c>
    </row>
    <row r="49" spans="1:3" x14ac:dyDescent="0.25">
      <c r="A49" s="221" t="s">
        <v>829</v>
      </c>
      <c r="B49" s="306">
        <f>C39/SUM(C34:C39)*100</f>
        <v>8.1723027375201287</v>
      </c>
      <c r="C49" s="303">
        <f>B39/SUM(B34:B39)*100</f>
        <v>4.0171221600263411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26.892109500805152</v>
      </c>
      <c r="C53" s="301">
        <f>C44</f>
        <v>32.532104050049391</v>
      </c>
    </row>
    <row r="54" spans="1:3" x14ac:dyDescent="0.25">
      <c r="A54" s="220" t="s">
        <v>831</v>
      </c>
      <c r="B54" s="305">
        <f t="shared" ref="B54:C54" si="3">B45</f>
        <v>27.737520128824478</v>
      </c>
      <c r="C54" s="302">
        <f t="shared" si="3"/>
        <v>29.107672044781037</v>
      </c>
    </row>
    <row r="55" spans="1:3" x14ac:dyDescent="0.25">
      <c r="A55" s="307" t="s">
        <v>832</v>
      </c>
      <c r="B55" s="305">
        <f t="shared" ref="B55:C55" si="4">B46</f>
        <v>16.706924315619968</v>
      </c>
      <c r="C55" s="302">
        <f t="shared" si="4"/>
        <v>17.352650642081002</v>
      </c>
    </row>
    <row r="56" spans="1:3" x14ac:dyDescent="0.25">
      <c r="A56" s="220" t="s">
        <v>833</v>
      </c>
      <c r="B56" s="305">
        <f t="shared" ref="B56:C56" si="5">B47</f>
        <v>12.037037037037036</v>
      </c>
      <c r="C56" s="302">
        <f t="shared" si="5"/>
        <v>11.491603556140928</v>
      </c>
    </row>
    <row r="57" spans="1:3" x14ac:dyDescent="0.25">
      <c r="A57" s="220" t="s">
        <v>834</v>
      </c>
      <c r="B57" s="305">
        <f t="shared" ref="B57:C57" si="6">B48</f>
        <v>8.454106280193237</v>
      </c>
      <c r="C57" s="302">
        <f t="shared" si="6"/>
        <v>5.4988475469213043</v>
      </c>
    </row>
    <row r="58" spans="1:3" x14ac:dyDescent="0.25">
      <c r="A58" s="308" t="s">
        <v>835</v>
      </c>
      <c r="B58" s="306">
        <f t="shared" ref="B58:C58" si="7">B49</f>
        <v>8.1723027375201287</v>
      </c>
      <c r="C58" s="303">
        <f t="shared" si="7"/>
        <v>4.0171221600263411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2024-04-25T06:14:02Z</dcterms:modified>
</cp:coreProperties>
</file>